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2021 11 25\FENARIVE\C.A\2024 10 17\"/>
    </mc:Choice>
  </mc:AlternateContent>
  <xr:revisionPtr revIDLastSave="0" documentId="8_{0D0D28D4-9FFD-4376-BE71-4358F7ABD85C}" xr6:coauthVersionLast="47" xr6:coauthVersionMax="47" xr10:uidLastSave="{00000000-0000-0000-0000-000000000000}"/>
  <bookViews>
    <workbookView xWindow="-108" yWindow="612" windowWidth="23256" windowHeight="11736" xr2:uid="{00000000-000D-0000-FFFF-FFFF00000000}"/>
  </bookViews>
  <sheets>
    <sheet name="Redevance Pollution" sheetId="11" r:id="rId1"/>
    <sheet name="Redevance pollution DOM" sheetId="25" state="hidden" r:id="rId2"/>
    <sheet name="Modernisation réseaux collecte" sheetId="12" state="hidden" r:id="rId3"/>
    <sheet name="Modernisation réseaux colle dom" sheetId="26" state="hidden" r:id="rId4"/>
    <sheet name="Prélévement Usage eco" sheetId="13" r:id="rId5"/>
    <sheet name="Prélévement Eau potable" sheetId="28" r:id="rId6"/>
    <sheet name="Prélévement Hydro" sheetId="14" r:id="rId7"/>
    <sheet name="Obstacles" sheetId="15" state="hidden" r:id="rId8"/>
    <sheet name="Prélévement pour refroidissemen" sheetId="16" r:id="rId9"/>
    <sheet name="Alimentation d'un canal" sheetId="19" r:id="rId10"/>
    <sheet name="Stokage Etiage" sheetId="17" r:id="rId11"/>
    <sheet name="Consommation eau" sheetId="32" r:id="rId12"/>
    <sheet name="Performance AEP" sheetId="33" r:id="rId13"/>
    <sheet name="Performance assainissement" sheetId="34" r:id="rId14"/>
    <sheet name="Graphique pollution 1" sheetId="20" r:id="rId15"/>
    <sheet name="Graphique pollution 2" sheetId="21" r:id="rId16"/>
    <sheet name="ZONAGE" sheetId="35" r:id="rId17"/>
  </sheets>
  <definedNames>
    <definedName name="_xlnm._FilterDatabase" localSheetId="0" hidden="1">'Redevance Pollution'!$A$3:$V$4</definedName>
    <definedName name="_xlnm.Print_Area" localSheetId="15">'Graphique pollution 2'!#REF!</definedName>
    <definedName name="_xlnm.Print_Area" localSheetId="3">'Modernisation réseaux colle dom'!$A$3:$F$9</definedName>
    <definedName name="_xlnm.Print_Area" localSheetId="2">'Modernisation réseaux collecte'!$A$3:$G$10</definedName>
    <definedName name="_xlnm.Print_Area" localSheetId="4">'Prélévement Usage eco'!$A$1:$B$36</definedName>
    <definedName name="_xlnm.Print_Area" localSheetId="0">'Redevance Pollution'!#REF!</definedName>
    <definedName name="_xlnm.Print_Area" localSheetId="1">'Redevance pollution DOM'!$A$3:$G$15</definedName>
  </definedNames>
  <calcPr calcId="181029"/>
</workbook>
</file>

<file path=xl/calcChain.xml><?xml version="1.0" encoding="utf-8"?>
<calcChain xmlns="http://schemas.openxmlformats.org/spreadsheetml/2006/main">
  <c r="C20" i="34" l="1"/>
  <c r="C20" i="33"/>
  <c r="C11" i="34"/>
  <c r="C11" i="33"/>
  <c r="D234" i="21"/>
  <c r="E234" i="21"/>
  <c r="F234" i="21"/>
  <c r="G234" i="21"/>
  <c r="H234" i="21"/>
  <c r="C234" i="21"/>
  <c r="D208" i="21"/>
  <c r="E208" i="21"/>
  <c r="F208" i="21"/>
  <c r="G208" i="21"/>
  <c r="H208" i="21"/>
  <c r="C208" i="21"/>
  <c r="H182" i="21"/>
  <c r="F182" i="21"/>
  <c r="E156" i="21"/>
  <c r="D156" i="21"/>
  <c r="F156" i="21"/>
  <c r="G156" i="21"/>
  <c r="H156" i="21"/>
  <c r="C156" i="21"/>
  <c r="E130" i="21"/>
  <c r="D130" i="21"/>
  <c r="F130" i="21"/>
  <c r="G130" i="21"/>
  <c r="H130" i="21"/>
  <c r="C130" i="21"/>
  <c r="D104" i="21"/>
  <c r="E104" i="21"/>
  <c r="F104" i="21"/>
  <c r="G104" i="21"/>
  <c r="H104" i="21"/>
  <c r="C104" i="21"/>
  <c r="D52" i="21"/>
  <c r="E52" i="21"/>
  <c r="F52" i="21"/>
  <c r="G52" i="21"/>
  <c r="H52" i="21"/>
  <c r="C52" i="21"/>
  <c r="D26" i="21"/>
  <c r="E26" i="21"/>
  <c r="F26" i="21"/>
  <c r="G26" i="21"/>
  <c r="H26" i="21"/>
  <c r="C26" i="21"/>
  <c r="D261" i="20"/>
  <c r="E261" i="20"/>
  <c r="F261" i="20"/>
  <c r="H261" i="20"/>
  <c r="C261" i="20"/>
  <c r="D235" i="20"/>
  <c r="E235" i="20"/>
  <c r="F235" i="20"/>
  <c r="G235" i="20"/>
  <c r="H235" i="20"/>
  <c r="C235" i="20"/>
  <c r="G209" i="20"/>
  <c r="H209" i="20"/>
  <c r="E209" i="20"/>
  <c r="F209" i="20"/>
  <c r="D183" i="20"/>
  <c r="E183" i="20"/>
  <c r="F183" i="20"/>
  <c r="G183" i="20"/>
  <c r="H183" i="20"/>
  <c r="C183" i="20"/>
  <c r="E157" i="20"/>
  <c r="F157" i="20"/>
  <c r="H157" i="20"/>
  <c r="D157" i="20"/>
  <c r="F131" i="20"/>
  <c r="E131" i="20"/>
  <c r="C131" i="20"/>
  <c r="D105" i="20"/>
  <c r="E105" i="20"/>
  <c r="F105" i="20"/>
  <c r="G105" i="20"/>
  <c r="H105" i="20"/>
  <c r="C105" i="20"/>
  <c r="D79" i="20"/>
  <c r="E79" i="20"/>
  <c r="F79" i="20"/>
  <c r="G79" i="20"/>
  <c r="H79" i="20"/>
  <c r="C79" i="20"/>
  <c r="D53" i="20"/>
  <c r="E53" i="20"/>
  <c r="F53" i="20"/>
  <c r="G53" i="20"/>
  <c r="H53" i="20"/>
  <c r="C53" i="20"/>
  <c r="D27" i="20"/>
  <c r="E27" i="20"/>
  <c r="F27" i="20"/>
  <c r="G27" i="20"/>
  <c r="H27" i="20"/>
  <c r="C27" i="20"/>
  <c r="C17" i="34"/>
  <c r="C8" i="34"/>
  <c r="H22" i="33"/>
  <c r="G22" i="33"/>
  <c r="F22" i="33"/>
  <c r="E22" i="33"/>
  <c r="C17" i="33"/>
  <c r="C8" i="33"/>
  <c r="O36" i="13"/>
  <c r="O35" i="13"/>
  <c r="M36" i="13"/>
  <c r="M35" i="13"/>
  <c r="M10" i="19"/>
  <c r="L10" i="19"/>
  <c r="K10" i="19"/>
  <c r="J10" i="19"/>
  <c r="I10" i="19"/>
  <c r="M7" i="19"/>
  <c r="L7" i="19"/>
  <c r="K7" i="19"/>
  <c r="J7" i="19"/>
  <c r="I7" i="19"/>
  <c r="M5" i="19"/>
  <c r="L5" i="19"/>
  <c r="K5" i="19"/>
  <c r="J5" i="19"/>
  <c r="I5" i="19"/>
  <c r="H10" i="19"/>
  <c r="H7" i="19"/>
  <c r="H5" i="19"/>
  <c r="AJ7" i="16"/>
  <c r="AL6" i="16"/>
  <c r="AL7" i="16" s="1"/>
  <c r="AI6" i="16"/>
  <c r="AF7" i="16"/>
  <c r="AH6" i="16"/>
  <c r="AH7" i="16" s="1"/>
  <c r="AE6" i="16"/>
  <c r="AB7" i="16"/>
  <c r="AD6" i="16"/>
  <c r="AD7" i="16" s="1"/>
  <c r="AA6" i="16"/>
  <c r="X7" i="16"/>
  <c r="Z6" i="16"/>
  <c r="Z7" i="16" s="1"/>
  <c r="W6" i="16"/>
  <c r="T7" i="16"/>
  <c r="V6" i="16"/>
  <c r="V7" i="16" s="1"/>
  <c r="S6" i="16"/>
  <c r="R6" i="16"/>
  <c r="R7" i="16" s="1"/>
  <c r="P7" i="16"/>
  <c r="O6" i="16"/>
  <c r="AD8" i="28"/>
  <c r="AA8" i="28"/>
  <c r="X8" i="28"/>
  <c r="U8" i="28"/>
  <c r="R8" i="28"/>
  <c r="O8" i="28"/>
  <c r="AE8" i="28"/>
  <c r="AE7" i="28"/>
  <c r="AC7" i="28"/>
  <c r="Y8" i="28"/>
  <c r="Y7" i="28"/>
  <c r="W7" i="28"/>
  <c r="V8" i="28"/>
  <c r="V7" i="28"/>
  <c r="T7" i="28"/>
  <c r="S8" i="28"/>
  <c r="S7" i="28"/>
  <c r="Q7" i="28"/>
  <c r="P8" i="28"/>
  <c r="P7" i="28"/>
  <c r="N7" i="28"/>
  <c r="AD9" i="13"/>
  <c r="AD8" i="13"/>
  <c r="AC8" i="13"/>
  <c r="AB8" i="13"/>
  <c r="AA9" i="13"/>
  <c r="AA8" i="13"/>
  <c r="Z8" i="13"/>
  <c r="Y8" i="13"/>
  <c r="X9" i="13"/>
  <c r="X8" i="13"/>
  <c r="W8" i="13"/>
  <c r="V8" i="13"/>
  <c r="U9" i="13"/>
  <c r="U8" i="13"/>
  <c r="T8" i="13"/>
  <c r="S8" i="13"/>
  <c r="R9" i="13"/>
  <c r="R8" i="13"/>
  <c r="Q8" i="13"/>
  <c r="P8" i="13"/>
  <c r="O9" i="13"/>
  <c r="O8" i="13"/>
  <c r="N8" i="13"/>
  <c r="M8" i="13"/>
  <c r="I277" i="20" l="1"/>
  <c r="H277" i="20"/>
  <c r="G279" i="20"/>
  <c r="G277" i="20"/>
  <c r="G275" i="20"/>
  <c r="L270" i="20"/>
  <c r="D276" i="20"/>
  <c r="I276" i="20"/>
  <c r="F276" i="20"/>
  <c r="J267" i="20" l="1"/>
  <c r="J268" i="20"/>
  <c r="J269" i="20"/>
  <c r="J270" i="20"/>
  <c r="I266" i="20"/>
  <c r="I267" i="20"/>
  <c r="I268" i="20"/>
  <c r="I269" i="20"/>
  <c r="I270" i="20"/>
  <c r="I265" i="20"/>
  <c r="H267" i="20"/>
  <c r="H268" i="20"/>
  <c r="G131" i="20"/>
  <c r="H269" i="20" s="1"/>
  <c r="H131" i="20"/>
  <c r="H270" i="20" s="1"/>
  <c r="H265" i="20"/>
  <c r="G266" i="20"/>
  <c r="G267" i="20"/>
  <c r="G268" i="20"/>
  <c r="G269" i="20"/>
  <c r="G270" i="20"/>
  <c r="G265" i="20"/>
  <c r="D266" i="20"/>
  <c r="F266" i="20"/>
  <c r="F268" i="20"/>
  <c r="F269" i="20"/>
  <c r="F270" i="20"/>
  <c r="F265" i="20"/>
  <c r="D268" i="20"/>
  <c r="D270" i="20"/>
  <c r="E266" i="20"/>
  <c r="E268" i="20"/>
  <c r="E269" i="20"/>
  <c r="E270" i="20"/>
  <c r="E265" i="20"/>
  <c r="T13" i="11" l="1"/>
  <c r="S13" i="11"/>
  <c r="N13" i="11"/>
  <c r="M13" i="11"/>
  <c r="L13" i="11"/>
  <c r="K13" i="11"/>
  <c r="D182" i="21" l="1"/>
  <c r="G276" i="20" s="1"/>
  <c r="G278" i="20"/>
  <c r="G280" i="20"/>
  <c r="I278" i="20"/>
  <c r="I279" i="20"/>
  <c r="I280" i="20"/>
  <c r="I275" i="20"/>
  <c r="H276" i="20"/>
  <c r="H278" i="20"/>
  <c r="H279" i="20"/>
  <c r="H280" i="20"/>
  <c r="H275" i="20"/>
  <c r="F277" i="20"/>
  <c r="F278" i="20"/>
  <c r="F279" i="20"/>
  <c r="F280" i="20"/>
  <c r="F275" i="20"/>
  <c r="D78" i="21"/>
  <c r="E276" i="20" s="1"/>
  <c r="E78" i="21"/>
  <c r="E277" i="20" s="1"/>
  <c r="F78" i="21"/>
  <c r="E278" i="20" s="1"/>
  <c r="G78" i="21"/>
  <c r="E279" i="20" s="1"/>
  <c r="H78" i="21"/>
  <c r="E280" i="20" s="1"/>
  <c r="C78" i="21"/>
  <c r="E275" i="20" s="1"/>
  <c r="D277" i="20"/>
  <c r="D278" i="20"/>
  <c r="D279" i="20"/>
  <c r="D280" i="20"/>
  <c r="D275" i="20"/>
  <c r="C276" i="20"/>
  <c r="C277" i="20"/>
  <c r="C278" i="20"/>
  <c r="C279" i="20"/>
  <c r="C280" i="20"/>
  <c r="C275" i="20"/>
  <c r="D267" i="20" l="1"/>
  <c r="E267" i="20"/>
  <c r="F267" i="20"/>
  <c r="C267" i="20"/>
  <c r="C266" i="20"/>
  <c r="C268" i="20"/>
  <c r="C269" i="20"/>
  <c r="C270" i="20"/>
  <c r="C265" i="20"/>
  <c r="L266" i="20"/>
  <c r="K266" i="20"/>
  <c r="L265" i="20"/>
  <c r="K265" i="20"/>
  <c r="R10" i="11" l="1"/>
  <c r="R9" i="11"/>
  <c r="E12" i="12" l="1"/>
  <c r="J9" i="12" l="1"/>
  <c r="I9" i="12"/>
  <c r="L268" i="20" l="1"/>
  <c r="K270" i="20"/>
  <c r="K268" i="20"/>
  <c r="G61" i="20"/>
  <c r="G62" i="20" s="1"/>
  <c r="G63" i="20" s="1"/>
  <c r="G64" i="20" s="1"/>
  <c r="G65" i="20" s="1"/>
  <c r="G35" i="20"/>
  <c r="G36" i="20" s="1"/>
  <c r="G37" i="20" s="1"/>
  <c r="G38" i="20" s="1"/>
  <c r="G39" i="20" s="1"/>
  <c r="G9" i="20"/>
  <c r="G10" i="20" s="1"/>
  <c r="G11" i="20" s="1"/>
  <c r="G12" i="20" s="1"/>
  <c r="G13" i="20" s="1"/>
</calcChain>
</file>

<file path=xl/sharedStrings.xml><?xml version="1.0" encoding="utf-8"?>
<sst xmlns="http://schemas.openxmlformats.org/spreadsheetml/2006/main" count="1155" uniqueCount="197">
  <si>
    <t>MES</t>
  </si>
  <si>
    <t>DCO nd</t>
  </si>
  <si>
    <t>DBO  nd</t>
  </si>
  <si>
    <t xml:space="preserve">Metox surface </t>
  </si>
  <si>
    <t>Metox souterrain</t>
  </si>
  <si>
    <t xml:space="preserve">AOX surface </t>
  </si>
  <si>
    <t>AOX souterrain</t>
  </si>
  <si>
    <t>Chaleur surface</t>
  </si>
  <si>
    <t>Chaleur mer</t>
  </si>
  <si>
    <t>Kg</t>
  </si>
  <si>
    <t>P</t>
  </si>
  <si>
    <t>Kg equitox</t>
  </si>
  <si>
    <t>MTh</t>
  </si>
  <si>
    <t>NR</t>
  </si>
  <si>
    <t>NO</t>
  </si>
  <si>
    <t>ZRE</t>
  </si>
  <si>
    <t>Zone 1</t>
  </si>
  <si>
    <t>Zone 2</t>
  </si>
  <si>
    <t>Sels
dissous</t>
  </si>
  <si>
    <t xml:space="preserve">Matiéres
Inhibitrices
surface </t>
  </si>
  <si>
    <t>Matiéres
Inhibitrices
souterrain</t>
  </si>
  <si>
    <t>m3 x S/cm</t>
  </si>
  <si>
    <t>Zone 3</t>
  </si>
  <si>
    <t>AESN</t>
  </si>
  <si>
    <t>AG</t>
  </si>
  <si>
    <t>MES en mer</t>
  </si>
  <si>
    <t>AP</t>
  </si>
  <si>
    <t>LB</t>
  </si>
  <si>
    <t>RM</t>
  </si>
  <si>
    <t>RMC</t>
  </si>
  <si>
    <t xml:space="preserve">Paramètres de taxation </t>
  </si>
  <si>
    <t>Sup</t>
  </si>
  <si>
    <t>Rhin</t>
  </si>
  <si>
    <t>Sout</t>
  </si>
  <si>
    <t>Sup 1</t>
  </si>
  <si>
    <t>Sup 2</t>
  </si>
  <si>
    <t>Sout1</t>
  </si>
  <si>
    <t>Sout 2</t>
  </si>
  <si>
    <t>Sout 1</t>
  </si>
  <si>
    <t>Sout 1A</t>
  </si>
  <si>
    <t>Sout ZRE</t>
  </si>
  <si>
    <t>Zone 2 &amp;3</t>
  </si>
  <si>
    <t>Sup1</t>
  </si>
  <si>
    <t>Sup2</t>
  </si>
  <si>
    <t>Sup3</t>
  </si>
  <si>
    <t>Sout 4</t>
  </si>
  <si>
    <t>Sout 5</t>
  </si>
  <si>
    <t>Sout 6</t>
  </si>
  <si>
    <t>ZRE Sup 7</t>
  </si>
  <si>
    <t>Sup11</t>
  </si>
  <si>
    <t>Zone 1.1</t>
  </si>
  <si>
    <t>Zone 1.2</t>
  </si>
  <si>
    <t>Zone 1.5</t>
  </si>
  <si>
    <t>Zone 1.3 a</t>
  </si>
  <si>
    <t>ZRE Zone 2.1</t>
  </si>
  <si>
    <t>ZRE Zone 2.2</t>
  </si>
  <si>
    <t>ZRE Zone 2.5</t>
  </si>
  <si>
    <t>ZTQ</t>
  </si>
  <si>
    <t xml:space="preserve"> €/million m3 turbinés et m de chute</t>
  </si>
  <si>
    <t>Taux</t>
  </si>
  <si>
    <t>SN</t>
  </si>
  <si>
    <t>En €/m</t>
  </si>
  <si>
    <t>Remarques</t>
  </si>
  <si>
    <t xml:space="preserve"> Zone 1 </t>
  </si>
  <si>
    <t>totalité du Bassin, à l’exception de la zone 1</t>
  </si>
  <si>
    <t>RM&amp;C</t>
  </si>
  <si>
    <r>
      <t xml:space="preserve">Zone 2 </t>
    </r>
    <r>
      <rPr>
        <sz val="9"/>
        <rFont val="Times New Roman"/>
        <family val="1"/>
      </rPr>
      <t xml:space="preserve">: </t>
    </r>
  </si>
  <si>
    <t>Si prélévement &lt; 7 000m3/an Redevances = 0</t>
  </si>
  <si>
    <t xml:space="preserve">totalité du Bassin à l’exception des zones 1.2 à 1.5 ci-après. </t>
  </si>
  <si>
    <t xml:space="preserve">nappe des sables des Landes. </t>
  </si>
  <si>
    <t>sections de cours d’eau amont sous influence marine.</t>
  </si>
  <si>
    <t xml:space="preserve">nappes captives hors SAGE Gironde. </t>
  </si>
  <si>
    <t xml:space="preserve">totalité du Bassin à l’exception des zones 2.2 à 2.6 ci après. </t>
  </si>
  <si>
    <t>Z1 sup</t>
  </si>
  <si>
    <t>Z3 Sup</t>
  </si>
  <si>
    <t>Z2 Sout</t>
  </si>
  <si>
    <t>Z 4 Sup ZRE</t>
  </si>
  <si>
    <t>Z 5 Sout ZRE</t>
  </si>
  <si>
    <t>Remarque</t>
  </si>
  <si>
    <t>période d’étiage est comprise entre le 1er juin et le 31 octobre</t>
  </si>
  <si>
    <r>
      <t>période d'étiage est fixée du 1</t>
    </r>
    <r>
      <rPr>
        <sz val="8"/>
        <rFont val="Times New Roman"/>
        <family val="1"/>
      </rPr>
      <t xml:space="preserve">er </t>
    </r>
    <r>
      <rPr>
        <sz val="12"/>
        <rFont val="Times New Roman"/>
        <family val="1"/>
      </rPr>
      <t>juillet au 31 octobre.</t>
    </r>
  </si>
  <si>
    <t>période d’étiage est comprise entre le 1er mai et le 31 octobre</t>
  </si>
  <si>
    <t>En RM&amp;C, la période d’étiage est fixée comme suit :</t>
  </si>
  <si>
    <t>La Durance, de sa source à la confluence avec le Guil.</t>
  </si>
  <si>
    <t>Les affluents, de la Durance en amont de la confluence avec la Biaysse.</t>
  </si>
  <si>
    <t>L’Ubaye, de sa source à la confluence avec le Riou de la Blanche.</t>
  </si>
  <si>
    <t>La Tinée, de sa source à la confluence avec le Var.</t>
  </si>
  <si>
    <t>Le Sègre.</t>
  </si>
  <si>
    <t>La Têt, de sa source à la confluence avec la Rotjia.</t>
  </si>
  <si>
    <t>L’Aude, de sa source à la confluence avec la Bruyante.</t>
  </si>
  <si>
    <r>
      <t>L</t>
    </r>
    <r>
      <rPr>
        <sz val="11"/>
        <color indexed="63"/>
        <rFont val="Times New Roman"/>
        <family val="1"/>
      </rPr>
      <t>e Giffre. L’Arve, de sa source à la confluence avec le Giffre.</t>
    </r>
  </si>
  <si>
    <t>L’Arly. L’Isère, de sa source à la confluence avec le Drac</t>
  </si>
  <si>
    <t>L’Arc. Le Bréda, de sa source à la confluence avec l’Isère.</t>
  </si>
  <si>
    <t>La Romanche. Le Drac. La Bonne</t>
  </si>
  <si>
    <t>La Dranse d’Abondance. La Dranse de Morzine. Le Guil</t>
  </si>
  <si>
    <t>En €/m3 stocké en période d'étiage</t>
  </si>
  <si>
    <t>ZRE Sup</t>
  </si>
  <si>
    <t>ZRE Sout</t>
  </si>
  <si>
    <t>ZRE 1</t>
  </si>
  <si>
    <t>ZRE 2</t>
  </si>
  <si>
    <t>Matiéres
Inhibitrices
en mer à &gt; 5Km du littoral et à &gt; 250m de profondeur</t>
  </si>
  <si>
    <t>En Ct d'€ /m3</t>
  </si>
  <si>
    <t>En ct €/ m3</t>
  </si>
  <si>
    <r>
      <t xml:space="preserve">– du 01/01 au 28 /02 </t>
    </r>
    <r>
      <rPr>
        <sz val="12"/>
        <rFont val="Times New Roman"/>
        <family val="1"/>
      </rPr>
      <t>pour les bassins hydrographiques suivants </t>
    </r>
    <r>
      <rPr>
        <b/>
        <sz val="12"/>
        <rFont val="Times New Roman"/>
        <family val="1"/>
      </rPr>
      <t>:</t>
    </r>
  </si>
  <si>
    <r>
      <t xml:space="preserve">– </t>
    </r>
    <r>
      <rPr>
        <b/>
        <sz val="12"/>
        <rFont val="Times New Roman"/>
        <family val="1"/>
      </rPr>
      <t>du 01/07 au 10/09</t>
    </r>
    <r>
      <rPr>
        <sz val="12"/>
        <rFont val="Times New Roman"/>
        <family val="1"/>
      </rPr>
      <t xml:space="preserve"> pour la retenue de Chalain-Marigny ;</t>
    </r>
  </si>
  <si>
    <r>
      <t xml:space="preserve"> - </t>
    </r>
    <r>
      <rPr>
        <b/>
        <sz val="12"/>
        <rFont val="Times New Roman"/>
        <family val="1"/>
      </rPr>
      <t>du 1/07 au 15/09</t>
    </r>
    <r>
      <rPr>
        <sz val="12"/>
        <rFont val="Times New Roman"/>
        <family val="1"/>
      </rPr>
      <t xml:space="preserve"> pour les autres bassins hydrographiques de la circonscription administrative de l’agence de l’eau.</t>
    </r>
  </si>
  <si>
    <t>En € par unité</t>
  </si>
  <si>
    <t>En €/m3</t>
  </si>
  <si>
    <t>&lt;50 000m3/an</t>
  </si>
  <si>
    <t>axes migrateurs prioritaires du SDAGE « axes bleus »</t>
  </si>
  <si>
    <t>Nappe des sables des Landes</t>
  </si>
  <si>
    <t>Section de cours d'eau amont sous influence marine</t>
  </si>
  <si>
    <t>ZRE nappe des sables des Landes</t>
  </si>
  <si>
    <t>Nappe captive hors SAGE Gironde</t>
  </si>
  <si>
    <t>Totalité bassin sauf Zone ci-dessous</t>
  </si>
  <si>
    <t>Pour la partie &gt; à 50 000m3/an</t>
  </si>
  <si>
    <t>Evolution des taux de redevances IXéme et Xéme programme</t>
  </si>
  <si>
    <t>DBO nd</t>
  </si>
  <si>
    <t>MES
en mer à &gt; 5Km du littoral et à &gt; 250m de profondeur</t>
  </si>
  <si>
    <t>N0</t>
  </si>
  <si>
    <t>MES Mer</t>
  </si>
  <si>
    <t>Chaleur Surface</t>
  </si>
  <si>
    <t>Chaleur Mer</t>
  </si>
  <si>
    <t xml:space="preserve">Sels Dissous </t>
  </si>
  <si>
    <t>Substances dangereuses
surface</t>
  </si>
  <si>
    <t>Substances dangereuses
souterrain</t>
  </si>
  <si>
    <t>0;225</t>
  </si>
  <si>
    <t>Communes redevables</t>
  </si>
  <si>
    <t>avant 2008</t>
  </si>
  <si>
    <t>à partir de 2008</t>
  </si>
  <si>
    <t>Pression forte</t>
  </si>
  <si>
    <t>Pression importante</t>
  </si>
  <si>
    <t>Pression faible</t>
  </si>
  <si>
    <t>Substances
dangereuses
Surface</t>
  </si>
  <si>
    <t>Substances
dangereuses
Souterrain</t>
  </si>
  <si>
    <t>Zone de base</t>
  </si>
  <si>
    <t>Zone moyenne</t>
  </si>
  <si>
    <t>Zone renforcée</t>
  </si>
  <si>
    <t>A Z1 sup</t>
  </si>
  <si>
    <t>Pas de prélévement si &lt; 7000 m3/an</t>
  </si>
  <si>
    <t>% variation
2024
 vs
 2008</t>
  </si>
  <si>
    <t>Avec écluse</t>
  </si>
  <si>
    <t>Sans écluse</t>
  </si>
  <si>
    <t>Les courbes AG et RM sont confondues deuis 2013</t>
  </si>
  <si>
    <t>NC</t>
  </si>
  <si>
    <t>AG depuis 2013</t>
  </si>
  <si>
    <t>LB depuis 2019</t>
  </si>
  <si>
    <t>Variation depuis 2008</t>
  </si>
  <si>
    <t>Variation depuis 2016</t>
  </si>
  <si>
    <t>AG ET AP depuis 2013</t>
  </si>
  <si>
    <t>cours d'eau, voies d'eau, plans d'eau à l'exclusion des plans d'eau artificiels en contact permanent avec les eaux souterraines</t>
  </si>
  <si>
    <t>eaux se trouvant sous la surface du sol dans la zone de saturation et en contact direct avec le sol ou le sous-sol et plans d'eau artificiels en contact permanent avec ces eaux,</t>
  </si>
  <si>
    <t>Rhin canalisé</t>
  </si>
  <si>
    <t>0,16*</t>
  </si>
  <si>
    <t>* au lieu de 0,15</t>
  </si>
  <si>
    <t>4,55*</t>
  </si>
  <si>
    <t>7,00*</t>
  </si>
  <si>
    <t>,*</t>
  </si>
  <si>
    <t>0,105*</t>
  </si>
  <si>
    <t>4,93*</t>
  </si>
  <si>
    <t>5,32*</t>
  </si>
  <si>
    <t>0,0136*</t>
  </si>
  <si>
    <t>0,0138*</t>
  </si>
  <si>
    <t>3,72*</t>
  </si>
  <si>
    <t>4*</t>
  </si>
  <si>
    <t>0,354*</t>
  </si>
  <si>
    <t>0,370*</t>
  </si>
  <si>
    <t>Zone A Non déficitaire</t>
  </si>
  <si>
    <t>Zone B Non déficitaire Montagne</t>
  </si>
  <si>
    <t>Zone C déficitaire +ZRE</t>
  </si>
  <si>
    <t>Zone D déficitaire Montagne +ZRE</t>
  </si>
  <si>
    <t>Taux &lt; Mini</t>
  </si>
  <si>
    <t>Variation 2024</t>
  </si>
  <si>
    <t>Variation vs 2024</t>
  </si>
  <si>
    <t>Consommation eau en €/m3</t>
  </si>
  <si>
    <t>Performance AEP en €/m3</t>
  </si>
  <si>
    <t>Redevance  = 0 si prélev &lt; 5 000 m3/an</t>
  </si>
  <si>
    <t>Taux voté</t>
  </si>
  <si>
    <t>En ctes €/m3</t>
  </si>
  <si>
    <t>coeff modulation</t>
  </si>
  <si>
    <t>Taux applicable</t>
  </si>
  <si>
    <t>Augmentation prévisionnelle de 2%/an pour inflation</t>
  </si>
  <si>
    <t>Loire Bretagne</t>
  </si>
  <si>
    <t>Redevance  = 0 si prélev &lt; 7 000 m3/an</t>
  </si>
  <si>
    <t>Zone 1: eau sup</t>
  </si>
  <si>
    <t>Zone 2 &amp;3 : sout autre qu'alluviale + ZRE</t>
  </si>
  <si>
    <t>Seine Normandie</t>
  </si>
  <si>
    <t>Zones prélévement Eau de Surface</t>
  </si>
  <si>
    <t>Zones prélévement Eau de Souterraine</t>
  </si>
  <si>
    <t xml:space="preserve">Performance Assainissement en €/m3. </t>
  </si>
  <si>
    <t>Variations vs 2024: Cellule vide = 0</t>
  </si>
  <si>
    <t>Variation depuis 2008 ou 2019</t>
  </si>
  <si>
    <t>% variation
2030
 vs
 2008</t>
  </si>
  <si>
    <t>ANNEE</t>
  </si>
  <si>
    <t>Attention le coefficient de modulation pour 2025 est de 0,2 (fixé réglementairement). A partir de 2026 chaque service d'eau potable devrait avoir son propre coefficient de modulation. LB et RMC ont estimé un coeff moyen pour la ou les années suivantes.</t>
  </si>
  <si>
    <t>Attention le coefficient de modulation pour 2025 est de 0,3 (fixé réglementairement). A partir de 2026 chaque service d'assainissement devrait avoir son propre coefficient de modulation. LB et RMC ont estimé un coeff moyen sur le bassin pour la ou les années suivantes.</t>
  </si>
  <si>
    <t>Pas de redevance si &lt; 7000 m3/an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</si>
</sst>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7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i/>
      <sz val="10"/>
      <name val="Arial"/>
      <family val="2"/>
    </font>
    <font>
      <i/>
      <sz val="11"/>
      <name val="Arial"/>
      <family val="2"/>
    </font>
    <font>
      <sz val="8"/>
      <name val="Times New Roman"/>
      <family val="1"/>
    </font>
    <font>
      <sz val="11"/>
      <color indexed="63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rgb="FF2C2A2A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sz val="8"/>
      <color indexed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24"/>
      <name val="Arial"/>
      <family val="2"/>
    </font>
    <font>
      <b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0" fontId="2" fillId="7" borderId="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4" fillId="0" borderId="23" xfId="0" applyFont="1" applyBorder="1" applyAlignment="1">
      <alignment vertical="center" wrapText="1"/>
    </xf>
    <xf numFmtId="0" fontId="3" fillId="0" borderId="0" xfId="0" applyFont="1"/>
    <xf numFmtId="0" fontId="0" fillId="0" borderId="24" xfId="0" applyBorder="1"/>
    <xf numFmtId="0" fontId="6" fillId="0" borderId="18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2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2" fontId="9" fillId="2" borderId="37" xfId="0" applyNumberFormat="1" applyFont="1" applyFill="1" applyBorder="1" applyAlignment="1">
      <alignment horizontal="center" vertical="center"/>
    </xf>
    <xf numFmtId="2" fontId="9" fillId="2" borderId="38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164" fontId="9" fillId="5" borderId="37" xfId="0" applyNumberFormat="1" applyFont="1" applyFill="1" applyBorder="1" applyAlignment="1">
      <alignment horizontal="center" vertical="center"/>
    </xf>
    <xf numFmtId="0" fontId="7" fillId="9" borderId="18" xfId="0" applyFont="1" applyFill="1" applyBorder="1"/>
    <xf numFmtId="0" fontId="7" fillId="10" borderId="18" xfId="0" applyFont="1" applyFill="1" applyBorder="1"/>
    <xf numFmtId="0" fontId="7" fillId="11" borderId="18" xfId="0" applyFont="1" applyFill="1" applyBorder="1"/>
    <xf numFmtId="0" fontId="7" fillId="12" borderId="18" xfId="0" applyFont="1" applyFill="1" applyBorder="1"/>
    <xf numFmtId="0" fontId="9" fillId="13" borderId="8" xfId="0" applyFont="1" applyFill="1" applyBorder="1" applyAlignment="1">
      <alignment horizontal="center" vertical="center"/>
    </xf>
    <xf numFmtId="0" fontId="7" fillId="13" borderId="41" xfId="0" applyFont="1" applyFill="1" applyBorder="1"/>
    <xf numFmtId="0" fontId="7" fillId="13" borderId="42" xfId="0" applyFont="1" applyFill="1" applyBorder="1"/>
    <xf numFmtId="0" fontId="17" fillId="13" borderId="42" xfId="0" applyFont="1" applyFill="1" applyBorder="1"/>
    <xf numFmtId="0" fontId="4" fillId="0" borderId="45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166" fontId="1" fillId="7" borderId="5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2" fontId="1" fillId="7" borderId="18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5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164" fontId="3" fillId="6" borderId="40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37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6" fillId="13" borderId="42" xfId="0" applyFont="1" applyFill="1" applyBorder="1"/>
    <xf numFmtId="0" fontId="7" fillId="13" borderId="44" xfId="0" quotePrefix="1" applyFont="1" applyFill="1" applyBorder="1" applyAlignment="1">
      <alignment wrapText="1"/>
    </xf>
    <xf numFmtId="0" fontId="1" fillId="2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2" fontId="1" fillId="7" borderId="23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/>
    </xf>
    <xf numFmtId="2" fontId="1" fillId="7" borderId="43" xfId="0" applyNumberFormat="1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2" fontId="1" fillId="8" borderId="1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166" fontId="1" fillId="5" borderId="5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164" fontId="9" fillId="0" borderId="51" xfId="0" applyNumberFormat="1" applyFont="1" applyBorder="1" applyAlignment="1">
      <alignment horizontal="center" vertical="center"/>
    </xf>
    <xf numFmtId="0" fontId="1" fillId="0" borderId="23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18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10" fontId="0" fillId="10" borderId="1" xfId="0" applyNumberForma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 wrapText="1"/>
    </xf>
    <xf numFmtId="10" fontId="0" fillId="11" borderId="4" xfId="0" applyNumberFormat="1" applyFill="1" applyBorder="1" applyAlignment="1">
      <alignment horizontal="center" vertical="center" wrapText="1"/>
    </xf>
    <xf numFmtId="0" fontId="0" fillId="12" borderId="37" xfId="0" applyFill="1" applyBorder="1" applyAlignment="1">
      <alignment horizontal="center" vertical="center"/>
    </xf>
    <xf numFmtId="10" fontId="0" fillId="12" borderId="1" xfId="0" applyNumberFormat="1" applyFill="1" applyBorder="1" applyAlignment="1">
      <alignment horizontal="center" vertical="center" wrapText="1"/>
    </xf>
    <xf numFmtId="10" fontId="0" fillId="12" borderId="4" xfId="0" applyNumberFormat="1" applyFill="1" applyBorder="1" applyAlignment="1">
      <alignment horizontal="center" vertical="center" wrapText="1"/>
    </xf>
    <xf numFmtId="0" fontId="0" fillId="14" borderId="37" xfId="0" applyFill="1" applyBorder="1" applyAlignment="1">
      <alignment horizontal="center" vertical="center"/>
    </xf>
    <xf numFmtId="10" fontId="0" fillId="14" borderId="1" xfId="0" applyNumberFormat="1" applyFill="1" applyBorder="1" applyAlignment="1">
      <alignment horizontal="center" vertical="center" wrapText="1"/>
    </xf>
    <xf numFmtId="10" fontId="0" fillId="14" borderId="4" xfId="0" applyNumberForma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/>
    </xf>
    <xf numFmtId="10" fontId="0" fillId="13" borderId="2" xfId="0" applyNumberFormat="1" applyFill="1" applyBorder="1" applyAlignment="1">
      <alignment horizontal="center" vertical="center" wrapText="1"/>
    </xf>
    <xf numFmtId="10" fontId="0" fillId="13" borderId="3" xfId="0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0" xfId="0" applyFont="1"/>
    <xf numFmtId="164" fontId="1" fillId="9" borderId="8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165" fontId="1" fillId="11" borderId="12" xfId="0" applyNumberFormat="1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164" fontId="1" fillId="12" borderId="12" xfId="0" applyNumberFormat="1" applyFont="1" applyFill="1" applyBorder="1" applyAlignment="1">
      <alignment horizontal="center" vertical="center"/>
    </xf>
    <xf numFmtId="165" fontId="1" fillId="14" borderId="12" xfId="0" applyNumberFormat="1" applyFont="1" applyFill="1" applyBorder="1" applyAlignment="1">
      <alignment horizontal="center" vertical="center"/>
    </xf>
    <xf numFmtId="165" fontId="1" fillId="13" borderId="13" xfId="0" applyNumberFormat="1" applyFont="1" applyFill="1" applyBorder="1" applyAlignment="1">
      <alignment horizontal="center" vertical="center"/>
    </xf>
    <xf numFmtId="165" fontId="1" fillId="9" borderId="7" xfId="0" applyNumberFormat="1" applyFont="1" applyFill="1" applyBorder="1" applyAlignment="1">
      <alignment horizontal="center" vertical="center"/>
    </xf>
    <xf numFmtId="164" fontId="1" fillId="10" borderId="12" xfId="0" applyNumberFormat="1" applyFont="1" applyFill="1" applyBorder="1" applyAlignment="1">
      <alignment horizontal="center" vertical="center"/>
    </xf>
    <xf numFmtId="165" fontId="1" fillId="11" borderId="7" xfId="0" applyNumberFormat="1" applyFont="1" applyFill="1" applyBorder="1" applyAlignment="1">
      <alignment horizontal="center" vertical="center"/>
    </xf>
    <xf numFmtId="165" fontId="1" fillId="14" borderId="7" xfId="0" applyNumberFormat="1" applyFont="1" applyFill="1" applyBorder="1" applyAlignment="1">
      <alignment horizontal="center" vertical="center"/>
    </xf>
    <xf numFmtId="165" fontId="1" fillId="13" borderId="7" xfId="0" applyNumberFormat="1" applyFont="1" applyFill="1" applyBorder="1" applyAlignment="1">
      <alignment horizontal="center" vertical="center"/>
    </xf>
    <xf numFmtId="165" fontId="1" fillId="12" borderId="7" xfId="0" applyNumberFormat="1" applyFont="1" applyFill="1" applyBorder="1" applyAlignment="1">
      <alignment horizontal="center" vertical="center"/>
    </xf>
    <xf numFmtId="165" fontId="1" fillId="10" borderId="7" xfId="0" applyNumberFormat="1" applyFont="1" applyFill="1" applyBorder="1" applyAlignment="1">
      <alignment horizontal="center" vertical="center"/>
    </xf>
    <xf numFmtId="2" fontId="1" fillId="9" borderId="7" xfId="0" applyNumberFormat="1" applyFont="1" applyFill="1" applyBorder="1" applyAlignment="1">
      <alignment horizontal="center"/>
    </xf>
    <xf numFmtId="164" fontId="1" fillId="10" borderId="12" xfId="0" applyNumberFormat="1" applyFont="1" applyFill="1" applyBorder="1" applyAlignment="1">
      <alignment horizontal="center"/>
    </xf>
    <xf numFmtId="164" fontId="1" fillId="11" borderId="12" xfId="0" applyNumberFormat="1" applyFont="1" applyFill="1" applyBorder="1" applyAlignment="1">
      <alignment horizontal="center"/>
    </xf>
    <xf numFmtId="165" fontId="1" fillId="12" borderId="12" xfId="0" applyNumberFormat="1" applyFont="1" applyFill="1" applyBorder="1" applyAlignment="1">
      <alignment horizontal="center"/>
    </xf>
    <xf numFmtId="164" fontId="1" fillId="14" borderId="12" xfId="0" applyNumberFormat="1" applyFont="1" applyFill="1" applyBorder="1" applyAlignment="1">
      <alignment horizontal="center"/>
    </xf>
    <xf numFmtId="165" fontId="1" fillId="13" borderId="13" xfId="0" applyNumberFormat="1" applyFont="1" applyFill="1" applyBorder="1" applyAlignment="1">
      <alignment horizontal="center"/>
    </xf>
    <xf numFmtId="2" fontId="1" fillId="12" borderId="12" xfId="0" applyNumberFormat="1" applyFont="1" applyFill="1" applyBorder="1" applyAlignment="1">
      <alignment horizontal="center"/>
    </xf>
    <xf numFmtId="164" fontId="1" fillId="12" borderId="12" xfId="0" applyNumberFormat="1" applyFont="1" applyFill="1" applyBorder="1" applyAlignment="1">
      <alignment horizontal="center"/>
    </xf>
    <xf numFmtId="164" fontId="1" fillId="9" borderId="7" xfId="0" applyNumberFormat="1" applyFont="1" applyFill="1" applyBorder="1" applyAlignment="1">
      <alignment horizontal="center" vertical="center"/>
    </xf>
    <xf numFmtId="164" fontId="1" fillId="11" borderId="12" xfId="0" applyNumberFormat="1" applyFont="1" applyFill="1" applyBorder="1" applyAlignment="1">
      <alignment horizontal="center" vertical="center"/>
    </xf>
    <xf numFmtId="165" fontId="1" fillId="12" borderId="12" xfId="0" applyNumberFormat="1" applyFont="1" applyFill="1" applyBorder="1" applyAlignment="1">
      <alignment horizontal="center" vertical="center"/>
    </xf>
    <xf numFmtId="164" fontId="1" fillId="14" borderId="12" xfId="0" applyNumberFormat="1" applyFont="1" applyFill="1" applyBorder="1" applyAlignment="1">
      <alignment horizontal="center" vertical="center"/>
    </xf>
    <xf numFmtId="2" fontId="1" fillId="11" borderId="12" xfId="0" applyNumberFormat="1" applyFont="1" applyFill="1" applyBorder="1" applyAlignment="1">
      <alignment horizontal="center" vertical="center"/>
    </xf>
    <xf numFmtId="165" fontId="1" fillId="10" borderId="12" xfId="0" applyNumberFormat="1" applyFont="1" applyFill="1" applyBorder="1" applyAlignment="1">
      <alignment horizontal="center" vertical="center"/>
    </xf>
    <xf numFmtId="2" fontId="1" fillId="9" borderId="7" xfId="0" applyNumberFormat="1" applyFont="1" applyFill="1" applyBorder="1" applyAlignment="1">
      <alignment horizontal="center" vertical="center"/>
    </xf>
    <xf numFmtId="2" fontId="1" fillId="12" borderId="12" xfId="0" applyNumberFormat="1" applyFont="1" applyFill="1" applyBorder="1" applyAlignment="1">
      <alignment horizontal="center" vertical="center"/>
    </xf>
    <xf numFmtId="2" fontId="1" fillId="14" borderId="12" xfId="0" applyNumberFormat="1" applyFont="1" applyFill="1" applyBorder="1" applyAlignment="1">
      <alignment horizontal="center" vertical="center"/>
    </xf>
    <xf numFmtId="166" fontId="1" fillId="14" borderId="12" xfId="0" applyNumberFormat="1" applyFont="1" applyFill="1" applyBorder="1" applyAlignment="1">
      <alignment horizontal="center" vertical="center"/>
    </xf>
    <xf numFmtId="2" fontId="1" fillId="10" borderId="12" xfId="0" applyNumberFormat="1" applyFont="1" applyFill="1" applyBorder="1" applyAlignment="1">
      <alignment horizontal="center" vertical="center"/>
    </xf>
    <xf numFmtId="165" fontId="1" fillId="14" borderId="13" xfId="0" applyNumberFormat="1" applyFont="1" applyFill="1" applyBorder="1" applyAlignment="1">
      <alignment horizontal="center" vertical="center"/>
    </xf>
    <xf numFmtId="165" fontId="1" fillId="13" borderId="18" xfId="0" applyNumberFormat="1" applyFont="1" applyFill="1" applyBorder="1" applyAlignment="1">
      <alignment horizontal="center" vertical="center"/>
    </xf>
    <xf numFmtId="164" fontId="1" fillId="9" borderId="7" xfId="0" applyNumberFormat="1" applyFont="1" applyFill="1" applyBorder="1" applyAlignment="1">
      <alignment horizontal="center"/>
    </xf>
    <xf numFmtId="164" fontId="1" fillId="13" borderId="13" xfId="0" applyNumberFormat="1" applyFont="1" applyFill="1" applyBorder="1" applyAlignment="1">
      <alignment horizontal="center"/>
    </xf>
    <xf numFmtId="165" fontId="1" fillId="13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2" fontId="1" fillId="7" borderId="19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2" fontId="1" fillId="7" borderId="39" xfId="0" applyNumberFormat="1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1" fillId="0" borderId="12" xfId="0" applyNumberFormat="1" applyFont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 vertical="center"/>
    </xf>
    <xf numFmtId="164" fontId="1" fillId="15" borderId="12" xfId="0" applyNumberFormat="1" applyFont="1" applyFill="1" applyBorder="1" applyAlignment="1">
      <alignment horizontal="center" vertical="center"/>
    </xf>
    <xf numFmtId="165" fontId="1" fillId="15" borderId="12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2" fontId="9" fillId="7" borderId="5" xfId="0" applyNumberFormat="1" applyFont="1" applyFill="1" applyBorder="1" applyAlignment="1">
      <alignment horizontal="center" vertical="center"/>
    </xf>
    <xf numFmtId="2" fontId="9" fillId="7" borderId="19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horizontal="center" vertical="center"/>
    </xf>
    <xf numFmtId="2" fontId="9" fillId="3" borderId="37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164" fontId="9" fillId="5" borderId="38" xfId="0" applyNumberFormat="1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7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vertical="center" wrapText="1"/>
    </xf>
    <xf numFmtId="165" fontId="1" fillId="14" borderId="0" xfId="0" applyNumberFormat="1" applyFont="1" applyFill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6" borderId="3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56" xfId="0" applyFont="1" applyBorder="1" applyAlignment="1">
      <alignment horizontal="right" vertical="center"/>
    </xf>
    <xf numFmtId="0" fontId="1" fillId="0" borderId="58" xfId="0" applyFont="1" applyBorder="1" applyAlignment="1">
      <alignment horizontal="right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3" borderId="40" xfId="0" applyNumberFormat="1" applyFont="1" applyFill="1" applyBorder="1" applyAlignment="1">
      <alignment horizontal="center" vertical="center"/>
    </xf>
    <xf numFmtId="2" fontId="1" fillId="3" borderId="37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164" fontId="1" fillId="3" borderId="57" xfId="0" applyNumberFormat="1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15" borderId="2" xfId="0" applyNumberFormat="1" applyFont="1" applyFill="1" applyBorder="1" applyAlignment="1">
      <alignment horizontal="center" vertical="center"/>
    </xf>
    <xf numFmtId="2" fontId="3" fillId="15" borderId="2" xfId="0" applyNumberFormat="1" applyFont="1" applyFill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center"/>
    </xf>
    <xf numFmtId="2" fontId="3" fillId="15" borderId="6" xfId="0" applyNumberFormat="1" applyFont="1" applyFill="1" applyBorder="1" applyAlignment="1">
      <alignment horizontal="center" vertical="center"/>
    </xf>
    <xf numFmtId="2" fontId="3" fillId="15" borderId="22" xfId="0" applyNumberFormat="1" applyFont="1" applyFill="1" applyBorder="1" applyAlignment="1">
      <alignment horizontal="center" vertical="center"/>
    </xf>
    <xf numFmtId="2" fontId="3" fillId="15" borderId="64" xfId="0" applyNumberFormat="1" applyFont="1" applyFill="1" applyBorder="1" applyAlignment="1">
      <alignment horizontal="center" vertical="center"/>
    </xf>
    <xf numFmtId="10" fontId="22" fillId="7" borderId="6" xfId="0" applyNumberFormat="1" applyFont="1" applyFill="1" applyBorder="1" applyAlignment="1">
      <alignment horizontal="center" vertical="center" wrapText="1"/>
    </xf>
    <xf numFmtId="2" fontId="1" fillId="7" borderId="40" xfId="0" applyNumberFormat="1" applyFont="1" applyFill="1" applyBorder="1" applyAlignment="1">
      <alignment horizontal="center" vertical="center"/>
    </xf>
    <xf numFmtId="2" fontId="1" fillId="7" borderId="38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65" fontId="3" fillId="13" borderId="12" xfId="0" applyNumberFormat="1" applyFont="1" applyFill="1" applyBorder="1" applyAlignment="1">
      <alignment horizontal="center" vertical="center"/>
    </xf>
    <xf numFmtId="166" fontId="3" fillId="7" borderId="5" xfId="0" applyNumberFormat="1" applyFont="1" applyFill="1" applyBorder="1" applyAlignment="1">
      <alignment horizontal="center" vertical="center"/>
    </xf>
    <xf numFmtId="0" fontId="0" fillId="16" borderId="37" xfId="0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10" fontId="1" fillId="13" borderId="2" xfId="0" applyNumberFormat="1" applyFont="1" applyFill="1" applyBorder="1" applyAlignment="1">
      <alignment vertical="center"/>
    </xf>
    <xf numFmtId="10" fontId="1" fillId="13" borderId="2" xfId="0" applyNumberFormat="1" applyFont="1" applyFill="1" applyBorder="1" applyAlignment="1">
      <alignment horizontal="center" vertical="center"/>
    </xf>
    <xf numFmtId="10" fontId="1" fillId="13" borderId="3" xfId="0" applyNumberFormat="1" applyFont="1" applyFill="1" applyBorder="1" applyAlignment="1">
      <alignment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3" fillId="0" borderId="41" xfId="0" applyNumberFormat="1" applyFont="1" applyBorder="1" applyAlignment="1">
      <alignment horizontal="right" vertical="center"/>
    </xf>
    <xf numFmtId="164" fontId="3" fillId="0" borderId="42" xfId="0" applyNumberFormat="1" applyFont="1" applyBorder="1" applyAlignment="1">
      <alignment horizontal="right" vertical="center"/>
    </xf>
    <xf numFmtId="164" fontId="3" fillId="0" borderId="44" xfId="0" applyNumberFormat="1" applyFont="1" applyBorder="1" applyAlignment="1">
      <alignment horizontal="right" vertical="center"/>
    </xf>
    <xf numFmtId="166" fontId="1" fillId="7" borderId="40" xfId="0" applyNumberFormat="1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44" xfId="0" applyFont="1" applyFill="1" applyBorder="1" applyAlignment="1">
      <alignment horizontal="center" vertical="center" wrapText="1"/>
    </xf>
    <xf numFmtId="164" fontId="1" fillId="9" borderId="45" xfId="0" applyNumberFormat="1" applyFont="1" applyFill="1" applyBorder="1" applyAlignment="1">
      <alignment horizontal="center"/>
    </xf>
    <xf numFmtId="165" fontId="1" fillId="10" borderId="17" xfId="0" applyNumberFormat="1" applyFont="1" applyFill="1" applyBorder="1" applyAlignment="1">
      <alignment horizontal="center" vertical="center"/>
    </xf>
    <xf numFmtId="2" fontId="1" fillId="12" borderId="17" xfId="0" applyNumberFormat="1" applyFont="1" applyFill="1" applyBorder="1" applyAlignment="1">
      <alignment horizontal="center" vertical="center"/>
    </xf>
    <xf numFmtId="165" fontId="1" fillId="13" borderId="17" xfId="0" applyNumberFormat="1" applyFont="1" applyFill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/>
    </xf>
    <xf numFmtId="165" fontId="1" fillId="0" borderId="63" xfId="0" applyNumberFormat="1" applyFont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 vertical="center"/>
    </xf>
    <xf numFmtId="10" fontId="1" fillId="0" borderId="63" xfId="0" applyNumberFormat="1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10" fontId="1" fillId="0" borderId="63" xfId="0" applyNumberFormat="1" applyFont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10" fontId="0" fillId="10" borderId="4" xfId="0" applyNumberFormat="1" applyFill="1" applyBorder="1" applyAlignment="1">
      <alignment horizontal="center" vertical="center" wrapText="1"/>
    </xf>
    <xf numFmtId="10" fontId="0" fillId="9" borderId="5" xfId="0" applyNumberFormat="1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10" fontId="0" fillId="13" borderId="5" xfId="0" applyNumberFormat="1" applyFill="1" applyBorder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10" fontId="0" fillId="15" borderId="5" xfId="0" applyNumberFormat="1" applyFill="1" applyBorder="1" applyAlignment="1">
      <alignment horizontal="center" vertical="center"/>
    </xf>
    <xf numFmtId="10" fontId="0" fillId="15" borderId="5" xfId="0" applyNumberFormat="1" applyFill="1" applyBorder="1" applyAlignment="1">
      <alignment horizontal="center" vertical="center" wrapText="1"/>
    </xf>
    <xf numFmtId="10" fontId="0" fillId="12" borderId="5" xfId="0" applyNumberFormat="1" applyFill="1" applyBorder="1" applyAlignment="1">
      <alignment horizontal="center" vertical="center"/>
    </xf>
    <xf numFmtId="10" fontId="0" fillId="14" borderId="5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0" fontId="0" fillId="9" borderId="8" xfId="0" applyNumberFormat="1" applyFill="1" applyBorder="1" applyAlignment="1">
      <alignment horizontal="center" vertical="center"/>
    </xf>
    <xf numFmtId="10" fontId="0" fillId="13" borderId="8" xfId="0" applyNumberFormat="1" applyFill="1" applyBorder="1" applyAlignment="1">
      <alignment horizontal="center" vertical="center"/>
    </xf>
    <xf numFmtId="10" fontId="0" fillId="15" borderId="8" xfId="0" applyNumberFormat="1" applyFill="1" applyBorder="1" applyAlignment="1">
      <alignment horizontal="center" vertical="center" wrapText="1"/>
    </xf>
    <xf numFmtId="10" fontId="0" fillId="12" borderId="8" xfId="0" applyNumberFormat="1" applyFill="1" applyBorder="1" applyAlignment="1">
      <alignment horizontal="center" vertical="center"/>
    </xf>
    <xf numFmtId="10" fontId="0" fillId="14" borderId="8" xfId="0" applyNumberFormat="1" applyFill="1" applyBorder="1" applyAlignment="1">
      <alignment horizontal="center" vertical="center"/>
    </xf>
    <xf numFmtId="10" fontId="0" fillId="13" borderId="13" xfId="0" applyNumberFormat="1" applyFill="1" applyBorder="1" applyAlignment="1">
      <alignment horizontal="center" vertical="center"/>
    </xf>
    <xf numFmtId="10" fontId="3" fillId="9" borderId="5" xfId="0" applyNumberFormat="1" applyFont="1" applyFill="1" applyBorder="1" applyAlignment="1">
      <alignment horizontal="center" vertical="center"/>
    </xf>
    <xf numFmtId="10" fontId="0" fillId="16" borderId="5" xfId="0" applyNumberFormat="1" applyFill="1" applyBorder="1" applyAlignment="1">
      <alignment horizontal="center" vertical="center"/>
    </xf>
    <xf numFmtId="10" fontId="0" fillId="16" borderId="5" xfId="0" applyNumberForma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164" fontId="1" fillId="5" borderId="37" xfId="0" applyNumberFormat="1" applyFont="1" applyFill="1" applyBorder="1" applyAlignment="1">
      <alignment horizontal="center" vertical="center"/>
    </xf>
    <xf numFmtId="164" fontId="1" fillId="6" borderId="40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164" fontId="1" fillId="6" borderId="37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20" xfId="0" applyNumberFormat="1" applyFont="1" applyFill="1" applyBorder="1" applyAlignment="1">
      <alignment horizontal="center" vertical="center"/>
    </xf>
    <xf numFmtId="164" fontId="1" fillId="6" borderId="38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164" fontId="1" fillId="5" borderId="40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166" fontId="1" fillId="5" borderId="37" xfId="0" applyNumberFormat="1" applyFont="1" applyFill="1" applyBorder="1" applyAlignment="1">
      <alignment horizontal="center" vertical="center"/>
    </xf>
    <xf numFmtId="165" fontId="1" fillId="5" borderId="38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164" fontId="22" fillId="7" borderId="6" xfId="0" applyNumberFormat="1" applyFont="1" applyFill="1" applyBorder="1" applyAlignment="1">
      <alignment horizontal="center" vertical="center" wrapText="1"/>
    </xf>
    <xf numFmtId="0" fontId="0" fillId="0" borderId="44" xfId="0" applyBorder="1"/>
    <xf numFmtId="164" fontId="3" fillId="0" borderId="3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1" fillId="2" borderId="37" xfId="0" applyNumberFormat="1" applyFont="1" applyFill="1" applyBorder="1" applyAlignment="1">
      <alignment horizontal="center" vertical="center"/>
    </xf>
    <xf numFmtId="164" fontId="1" fillId="2" borderId="57" xfId="0" applyNumberFormat="1" applyFont="1" applyFill="1" applyBorder="1" applyAlignment="1">
      <alignment horizontal="center" vertical="center"/>
    </xf>
    <xf numFmtId="2" fontId="3" fillId="2" borderId="65" xfId="0" applyNumberFormat="1" applyFont="1" applyFill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164" fontId="3" fillId="3" borderId="37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37" xfId="0" applyNumberFormat="1" applyFont="1" applyFill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1" fillId="6" borderId="39" xfId="0" applyNumberFormat="1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3" fillId="8" borderId="61" xfId="0" applyNumberFormat="1" applyFont="1" applyFill="1" applyBorder="1" applyAlignment="1">
      <alignment horizontal="left" vertical="center"/>
    </xf>
    <xf numFmtId="164" fontId="3" fillId="8" borderId="59" xfId="0" applyNumberFormat="1" applyFont="1" applyFill="1" applyBorder="1" applyAlignment="1">
      <alignment horizontal="left" vertical="center"/>
    </xf>
    <xf numFmtId="164" fontId="3" fillId="8" borderId="59" xfId="0" applyNumberFormat="1" applyFont="1" applyFill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/>
    </xf>
    <xf numFmtId="0" fontId="9" fillId="0" borderId="59" xfId="0" applyFont="1" applyBorder="1" applyAlignment="1">
      <alignment vertical="center" wrapText="1"/>
    </xf>
    <xf numFmtId="0" fontId="1" fillId="0" borderId="69" xfId="0" applyFont="1" applyBorder="1" applyAlignment="1">
      <alignment horizontal="left" vertical="center"/>
    </xf>
    <xf numFmtId="0" fontId="0" fillId="0" borderId="63" xfId="0" applyBorder="1"/>
    <xf numFmtId="0" fontId="3" fillId="13" borderId="37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0" fillId="13" borderId="37" xfId="0" applyFill="1" applyBorder="1"/>
    <xf numFmtId="0" fontId="0" fillId="13" borderId="1" xfId="0" applyFill="1" applyBorder="1"/>
    <xf numFmtId="0" fontId="0" fillId="13" borderId="38" xfId="0" applyFill="1" applyBorder="1"/>
    <xf numFmtId="0" fontId="0" fillId="13" borderId="2" xfId="0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4" fillId="5" borderId="40" xfId="0" applyFont="1" applyFill="1" applyBorder="1" applyAlignment="1">
      <alignment horizontal="center" vertical="center"/>
    </xf>
    <xf numFmtId="164" fontId="24" fillId="5" borderId="37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4" fontId="24" fillId="6" borderId="40" xfId="0" applyNumberFormat="1" applyFont="1" applyFill="1" applyBorder="1" applyAlignment="1">
      <alignment horizontal="center" vertical="center"/>
    </xf>
    <xf numFmtId="164" fontId="24" fillId="6" borderId="5" xfId="0" applyNumberFormat="1" applyFont="1" applyFill="1" applyBorder="1" applyAlignment="1">
      <alignment horizontal="center" vertical="center"/>
    </xf>
    <xf numFmtId="164" fontId="24" fillId="6" borderId="37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164" fontId="24" fillId="6" borderId="39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2" fontId="21" fillId="2" borderId="37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164" fontId="24" fillId="3" borderId="39" xfId="0" applyNumberFormat="1" applyFont="1" applyFill="1" applyBorder="1" applyAlignment="1">
      <alignment horizontal="center" vertical="center"/>
    </xf>
    <xf numFmtId="164" fontId="23" fillId="3" borderId="6" xfId="0" applyNumberFormat="1" applyFont="1" applyFill="1" applyBorder="1" applyAlignment="1">
      <alignment horizontal="center" vertical="center"/>
    </xf>
    <xf numFmtId="164" fontId="23" fillId="3" borderId="14" xfId="0" applyNumberFormat="1" applyFont="1" applyFill="1" applyBorder="1" applyAlignment="1">
      <alignment horizontal="center" vertical="center"/>
    </xf>
    <xf numFmtId="164" fontId="23" fillId="3" borderId="37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/>
    </xf>
    <xf numFmtId="164" fontId="24" fillId="3" borderId="37" xfId="0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164" fontId="24" fillId="0" borderId="37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3" borderId="4" xfId="0" applyNumberFormat="1" applyFont="1" applyFill="1" applyBorder="1" applyAlignment="1">
      <alignment horizontal="center" vertical="center"/>
    </xf>
    <xf numFmtId="0" fontId="24" fillId="7" borderId="40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38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164" fontId="24" fillId="7" borderId="2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38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166" fontId="24" fillId="5" borderId="37" xfId="0" applyNumberFormat="1" applyFont="1" applyFill="1" applyBorder="1" applyAlignment="1">
      <alignment horizontal="center" vertical="center"/>
    </xf>
    <xf numFmtId="164" fontId="21" fillId="5" borderId="1" xfId="0" applyNumberFormat="1" applyFont="1" applyFill="1" applyBorder="1" applyAlignment="1">
      <alignment horizontal="center" vertical="center"/>
    </xf>
    <xf numFmtId="164" fontId="21" fillId="5" borderId="4" xfId="0" applyNumberFormat="1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165" fontId="24" fillId="5" borderId="3" xfId="0" applyNumberFormat="1" applyFont="1" applyFill="1" applyBorder="1" applyAlignment="1">
      <alignment horizontal="center" vertical="center"/>
    </xf>
    <xf numFmtId="0" fontId="18" fillId="13" borderId="40" xfId="0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21" fillId="13" borderId="8" xfId="0" applyFont="1" applyFill="1" applyBorder="1" applyAlignment="1">
      <alignment horizontal="center" vertical="center"/>
    </xf>
    <xf numFmtId="0" fontId="18" fillId="13" borderId="37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0" fontId="18" fillId="13" borderId="37" xfId="0" applyFont="1" applyFill="1" applyBorder="1"/>
    <xf numFmtId="0" fontId="18" fillId="13" borderId="1" xfId="0" applyFont="1" applyFill="1" applyBorder="1"/>
    <xf numFmtId="0" fontId="18" fillId="13" borderId="38" xfId="0" applyFont="1" applyFill="1" applyBorder="1"/>
    <xf numFmtId="0" fontId="18" fillId="13" borderId="2" xfId="0" applyFont="1" applyFill="1" applyBorder="1"/>
    <xf numFmtId="0" fontId="18" fillId="13" borderId="2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" fillId="10" borderId="18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164" fontId="1" fillId="14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164" fontId="1" fillId="2" borderId="69" xfId="0" applyNumberFormat="1" applyFont="1" applyFill="1" applyBorder="1" applyAlignment="1">
      <alignment horizontal="center" vertical="center"/>
    </xf>
    <xf numFmtId="164" fontId="1" fillId="9" borderId="45" xfId="0" applyNumberFormat="1" applyFont="1" applyFill="1" applyBorder="1" applyAlignment="1">
      <alignment horizontal="center" vertical="center"/>
    </xf>
    <xf numFmtId="164" fontId="1" fillId="2" borderId="53" xfId="0" applyNumberFormat="1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 vertical="center"/>
    </xf>
    <xf numFmtId="2" fontId="1" fillId="7" borderId="58" xfId="0" applyNumberFormat="1" applyFont="1" applyFill="1" applyBorder="1" applyAlignment="1">
      <alignment horizontal="center" vertical="center"/>
    </xf>
    <xf numFmtId="2" fontId="3" fillId="2" borderId="64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10" fontId="3" fillId="2" borderId="53" xfId="0" applyNumberFormat="1" applyFont="1" applyFill="1" applyBorder="1" applyAlignment="1">
      <alignment horizontal="center" vertical="center"/>
    </xf>
    <xf numFmtId="10" fontId="3" fillId="2" borderId="51" xfId="0" applyNumberFormat="1" applyFont="1" applyFill="1" applyBorder="1" applyAlignment="1">
      <alignment horizontal="center" vertical="center"/>
    </xf>
    <xf numFmtId="10" fontId="3" fillId="2" borderId="54" xfId="0" applyNumberFormat="1" applyFont="1" applyFill="1" applyBorder="1" applyAlignment="1">
      <alignment horizontal="center" vertical="center"/>
    </xf>
    <xf numFmtId="10" fontId="3" fillId="2" borderId="68" xfId="0" applyNumberFormat="1" applyFont="1" applyFill="1" applyBorder="1" applyAlignment="1">
      <alignment horizontal="center" vertical="center"/>
    </xf>
    <xf numFmtId="2" fontId="3" fillId="2" borderId="64" xfId="0" applyNumberFormat="1" applyFont="1" applyFill="1" applyBorder="1" applyAlignment="1">
      <alignment horizontal="center" vertical="center"/>
    </xf>
    <xf numFmtId="10" fontId="3" fillId="2" borderId="9" xfId="0" applyNumberFormat="1" applyFont="1" applyFill="1" applyBorder="1" applyAlignment="1">
      <alignment horizontal="center" vertical="center"/>
    </xf>
    <xf numFmtId="10" fontId="3" fillId="2" borderId="67" xfId="0" applyNumberFormat="1" applyFont="1" applyFill="1" applyBorder="1" applyAlignment="1">
      <alignment horizontal="center" vertical="center"/>
    </xf>
    <xf numFmtId="10" fontId="3" fillId="2" borderId="65" xfId="0" applyNumberFormat="1" applyFont="1" applyFill="1" applyBorder="1" applyAlignment="1">
      <alignment horizontal="center" vertical="center"/>
    </xf>
    <xf numFmtId="10" fontId="3" fillId="2" borderId="16" xfId="0" applyNumberFormat="1" applyFont="1" applyFill="1" applyBorder="1" applyAlignment="1">
      <alignment horizontal="center" vertical="center"/>
    </xf>
    <xf numFmtId="10" fontId="3" fillId="2" borderId="6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9" borderId="51" xfId="0" applyFill="1" applyBorder="1"/>
    <xf numFmtId="0" fontId="1" fillId="10" borderId="23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164" fontId="1" fillId="14" borderId="23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164" fontId="1" fillId="5" borderId="43" xfId="0" applyNumberFormat="1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164" fontId="3" fillId="9" borderId="17" xfId="0" applyNumberFormat="1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21" fillId="9" borderId="40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10" fontId="9" fillId="2" borderId="37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37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1" fillId="3" borderId="70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58" xfId="0" applyNumberFormat="1" applyFont="1" applyFill="1" applyBorder="1" applyAlignment="1">
      <alignment horizontal="center" vertical="center"/>
    </xf>
    <xf numFmtId="164" fontId="1" fillId="9" borderId="45" xfId="0" applyNumberFormat="1" applyFont="1" applyFill="1" applyBorder="1" applyAlignment="1">
      <alignment horizontal="center" vertical="center" wrapText="1"/>
    </xf>
    <xf numFmtId="10" fontId="1" fillId="9" borderId="39" xfId="0" applyNumberFormat="1" applyFont="1" applyFill="1" applyBorder="1" applyAlignment="1">
      <alignment horizontal="center" vertical="center"/>
    </xf>
    <xf numFmtId="10" fontId="1" fillId="9" borderId="70" xfId="0" applyNumberFormat="1" applyFont="1" applyFill="1" applyBorder="1" applyAlignment="1">
      <alignment horizontal="center" vertical="center"/>
    </xf>
    <xf numFmtId="10" fontId="1" fillId="2" borderId="65" xfId="0" applyNumberFormat="1" applyFont="1" applyFill="1" applyBorder="1" applyAlignment="1">
      <alignment horizontal="center" vertical="center"/>
    </xf>
    <xf numFmtId="10" fontId="1" fillId="2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18" xfId="0" applyFont="1" applyBorder="1" applyAlignment="1">
      <alignment vertical="top" wrapText="1"/>
    </xf>
    <xf numFmtId="0" fontId="7" fillId="0" borderId="23" xfId="0" applyFont="1" applyBorder="1" applyAlignment="1">
      <alignment horizontal="left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3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10" fontId="18" fillId="0" borderId="42" xfId="0" applyNumberFormat="1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10" fontId="0" fillId="0" borderId="42" xfId="0" applyNumberFormat="1" applyBorder="1" applyAlignment="1">
      <alignment horizontal="right" vertical="center"/>
    </xf>
    <xf numFmtId="164" fontId="1" fillId="0" borderId="42" xfId="0" applyNumberFormat="1" applyFont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10" fontId="3" fillId="2" borderId="55" xfId="0" applyNumberFormat="1" applyFont="1" applyFill="1" applyBorder="1" applyAlignment="1">
      <alignment horizontal="center" vertical="center"/>
    </xf>
    <xf numFmtId="2" fontId="3" fillId="2" borderId="73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4" fontId="24" fillId="6" borderId="4" xfId="0" applyNumberFormat="1" applyFont="1" applyFill="1" applyBorder="1" applyAlignment="1">
      <alignment horizontal="center" vertical="center"/>
    </xf>
    <xf numFmtId="10" fontId="1" fillId="6" borderId="37" xfId="0" applyNumberFormat="1" applyFont="1" applyFill="1" applyBorder="1" applyAlignment="1">
      <alignment horizontal="center" vertical="center"/>
    </xf>
    <xf numFmtId="10" fontId="1" fillId="6" borderId="1" xfId="0" applyNumberFormat="1" applyFont="1" applyFill="1" applyBorder="1" applyAlignment="1">
      <alignment horizontal="center" vertical="center"/>
    </xf>
    <xf numFmtId="10" fontId="1" fillId="6" borderId="22" xfId="0" applyNumberFormat="1" applyFont="1" applyFill="1" applyBorder="1" applyAlignment="1">
      <alignment horizontal="center" vertical="center"/>
    </xf>
    <xf numFmtId="10" fontId="1" fillId="6" borderId="4" xfId="0" applyNumberFormat="1" applyFont="1" applyFill="1" applyBorder="1" applyAlignment="1">
      <alignment horizontal="center" vertical="center"/>
    </xf>
    <xf numFmtId="10" fontId="1" fillId="6" borderId="38" xfId="0" applyNumberFormat="1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10" fontId="2" fillId="7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67" xfId="0" applyNumberFormat="1" applyBorder="1" applyAlignment="1">
      <alignment horizontal="center" vertical="center"/>
    </xf>
    <xf numFmtId="2" fontId="1" fillId="7" borderId="14" xfId="0" applyNumberFormat="1" applyFont="1" applyFill="1" applyBorder="1" applyAlignment="1">
      <alignment horizontal="center" vertical="center"/>
    </xf>
    <xf numFmtId="2" fontId="3" fillId="15" borderId="68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" fillId="13" borderId="56" xfId="0" applyFont="1" applyFill="1" applyBorder="1" applyAlignment="1">
      <alignment horizontal="center" vertical="center"/>
    </xf>
    <xf numFmtId="0" fontId="1" fillId="13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2" fontId="9" fillId="5" borderId="5" xfId="0" applyNumberFormat="1" applyFont="1" applyFill="1" applyBorder="1" applyAlignment="1">
      <alignment horizontal="center" vertical="center"/>
    </xf>
    <xf numFmtId="2" fontId="1" fillId="5" borderId="37" xfId="0" applyNumberFormat="1" applyFont="1" applyFill="1" applyBorder="1" applyAlignment="1">
      <alignment horizontal="center" vertical="center"/>
    </xf>
    <xf numFmtId="2" fontId="9" fillId="5" borderId="19" xfId="0" applyNumberFormat="1" applyFont="1" applyFill="1" applyBorder="1" applyAlignment="1">
      <alignment horizontal="center" vertical="center"/>
    </xf>
    <xf numFmtId="2" fontId="9" fillId="5" borderId="20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horizontal="center" vertical="center"/>
    </xf>
    <xf numFmtId="0" fontId="6" fillId="10" borderId="44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0" borderId="56" xfId="0" applyFont="1" applyFill="1" applyBorder="1" applyAlignment="1">
      <alignment horizontal="center" vertical="center" wrapText="1"/>
    </xf>
    <xf numFmtId="0" fontId="6" fillId="11" borderId="56" xfId="0" applyFont="1" applyFill="1" applyBorder="1" applyAlignment="1">
      <alignment horizontal="center" vertical="center" wrapText="1"/>
    </xf>
    <xf numFmtId="0" fontId="6" fillId="11" borderId="36" xfId="0" applyFont="1" applyFill="1" applyBorder="1" applyAlignment="1">
      <alignment horizontal="center" vertical="center" wrapText="1"/>
    </xf>
    <xf numFmtId="0" fontId="6" fillId="12" borderId="56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0" fontId="6" fillId="13" borderId="56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left" vertical="center" wrapText="1"/>
    </xf>
    <xf numFmtId="0" fontId="6" fillId="12" borderId="57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10" borderId="57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3" borderId="57" xfId="0" applyFont="1" applyFill="1" applyBorder="1" applyAlignment="1">
      <alignment horizontal="center" vertical="center" wrapText="1"/>
    </xf>
    <xf numFmtId="0" fontId="6" fillId="11" borderId="5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4" borderId="49" xfId="0" applyFont="1" applyFill="1" applyBorder="1" applyAlignment="1">
      <alignment horizontal="center" vertical="center"/>
    </xf>
    <xf numFmtId="0" fontId="25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24" fillId="7" borderId="48" xfId="0" applyFont="1" applyFill="1" applyBorder="1" applyAlignment="1">
      <alignment horizontal="center" vertical="center"/>
    </xf>
    <xf numFmtId="2" fontId="6" fillId="13" borderId="57" xfId="0" applyNumberFormat="1" applyFont="1" applyFill="1" applyBorder="1" applyAlignment="1">
      <alignment horizontal="center" vertical="center" wrapText="1"/>
    </xf>
    <xf numFmtId="0" fontId="6" fillId="12" borderId="70" xfId="0" applyFont="1" applyFill="1" applyBorder="1" applyAlignment="1">
      <alignment horizontal="center" vertical="center" wrapText="1"/>
    </xf>
    <xf numFmtId="2" fontId="6" fillId="12" borderId="56" xfId="0" applyNumberFormat="1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/>
    </xf>
    <xf numFmtId="164" fontId="0" fillId="0" borderId="62" xfId="0" applyNumberForma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10" fontId="2" fillId="7" borderId="49" xfId="0" applyNumberFormat="1" applyFont="1" applyFill="1" applyBorder="1" applyAlignment="1">
      <alignment horizontal="center" vertical="center" wrapText="1"/>
    </xf>
    <xf numFmtId="2" fontId="3" fillId="15" borderId="73" xfId="0" applyNumberFormat="1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10" fontId="1" fillId="13" borderId="48" xfId="0" applyNumberFormat="1" applyFont="1" applyFill="1" applyBorder="1" applyAlignment="1">
      <alignment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textRotation="255"/>
    </xf>
    <xf numFmtId="0" fontId="1" fillId="0" borderId="40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top" wrapText="1"/>
    </xf>
    <xf numFmtId="0" fontId="1" fillId="5" borderId="70" xfId="0" applyFont="1" applyFill="1" applyBorder="1" applyAlignment="1">
      <alignment horizontal="center" vertical="center"/>
    </xf>
    <xf numFmtId="164" fontId="1" fillId="14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164" fontId="3" fillId="8" borderId="56" xfId="0" applyNumberFormat="1" applyFont="1" applyFill="1" applyBorder="1" applyAlignment="1">
      <alignment horizontal="left" vertical="center"/>
    </xf>
    <xf numFmtId="164" fontId="3" fillId="8" borderId="57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74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1" fillId="0" borderId="74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3" fillId="8" borderId="4" xfId="0" applyFont="1" applyFill="1" applyBorder="1" applyAlignment="1">
      <alignment horizontal="right" vertical="center"/>
    </xf>
    <xf numFmtId="0" fontId="3" fillId="8" borderId="3" xfId="0" applyFont="1" applyFill="1" applyBorder="1" applyAlignment="1">
      <alignment horizontal="right" vertical="center"/>
    </xf>
    <xf numFmtId="0" fontId="0" fillId="0" borderId="4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164" fontId="3" fillId="8" borderId="70" xfId="0" applyNumberFormat="1" applyFont="1" applyFill="1" applyBorder="1" applyAlignment="1">
      <alignment horizontal="left" vertical="center"/>
    </xf>
    <xf numFmtId="164" fontId="3" fillId="8" borderId="57" xfId="0" applyNumberFormat="1" applyFont="1" applyFill="1" applyBorder="1" applyAlignment="1">
      <alignment horizontal="left" vertical="center" wrapText="1"/>
    </xf>
    <xf numFmtId="0" fontId="0" fillId="0" borderId="11" xfId="0" applyBorder="1"/>
    <xf numFmtId="0" fontId="9" fillId="9" borderId="31" xfId="0" applyFont="1" applyFill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164" fontId="9" fillId="0" borderId="19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2" fontId="5" fillId="8" borderId="45" xfId="0" applyNumberFormat="1" applyFont="1" applyFill="1" applyBorder="1" applyAlignment="1">
      <alignment horizontal="center" vertical="center"/>
    </xf>
    <xf numFmtId="2" fontId="5" fillId="8" borderId="64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67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68" xfId="0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left" vertical="center"/>
    </xf>
    <xf numFmtId="2" fontId="3" fillId="0" borderId="27" xfId="0" applyNumberFormat="1" applyFont="1" applyBorder="1" applyAlignment="1">
      <alignment horizontal="left" vertical="center"/>
    </xf>
    <xf numFmtId="2" fontId="3" fillId="0" borderId="5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4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1" fillId="6" borderId="54" xfId="0" applyNumberFormat="1" applyFont="1" applyFill="1" applyBorder="1" applyAlignment="1">
      <alignment horizontal="center" vertical="center"/>
    </xf>
    <xf numFmtId="164" fontId="1" fillId="6" borderId="67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7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vertical="center"/>
    </xf>
    <xf numFmtId="164" fontId="1" fillId="6" borderId="30" xfId="0" applyNumberFormat="1" applyFont="1" applyFill="1" applyBorder="1" applyAlignment="1">
      <alignment horizontal="center" vertical="center"/>
    </xf>
    <xf numFmtId="164" fontId="1" fillId="6" borderId="72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4" fontId="1" fillId="6" borderId="62" xfId="0" applyNumberFormat="1" applyFont="1" applyFill="1" applyBorder="1" applyAlignment="1">
      <alignment horizontal="center" vertical="center"/>
    </xf>
    <xf numFmtId="164" fontId="1" fillId="6" borderId="34" xfId="0" applyNumberFormat="1" applyFont="1" applyFill="1" applyBorder="1" applyAlignment="1">
      <alignment horizontal="center" vertical="center"/>
    </xf>
    <xf numFmtId="164" fontId="1" fillId="6" borderId="49" xfId="0" applyNumberFormat="1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2" fontId="3" fillId="2" borderId="65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42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67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2" fontId="3" fillId="2" borderId="60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2" fontId="3" fillId="2" borderId="44" xfId="0" applyNumberFormat="1" applyFont="1" applyFill="1" applyBorder="1" applyAlignment="1">
      <alignment horizontal="center" vertical="center"/>
    </xf>
    <xf numFmtId="2" fontId="18" fillId="2" borderId="65" xfId="0" applyNumberFormat="1" applyFont="1" applyFill="1" applyBorder="1" applyAlignment="1">
      <alignment horizontal="center" vertical="center"/>
    </xf>
    <xf numFmtId="2" fontId="18" fillId="2" borderId="39" xfId="0" applyNumberFormat="1" applyFont="1" applyFill="1" applyBorder="1" applyAlignment="1">
      <alignment horizontal="center" vertical="center"/>
    </xf>
    <xf numFmtId="2" fontId="3" fillId="2" borderId="51" xfId="0" applyNumberFormat="1" applyFont="1" applyFill="1" applyBorder="1" applyAlignment="1">
      <alignment horizontal="center" vertical="center"/>
    </xf>
    <xf numFmtId="2" fontId="3" fillId="2" borderId="54" xfId="0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164" fontId="3" fillId="6" borderId="54" xfId="0" applyNumberFormat="1" applyFont="1" applyFill="1" applyBorder="1" applyAlignment="1">
      <alignment horizontal="center" vertical="center"/>
    </xf>
    <xf numFmtId="164" fontId="3" fillId="6" borderId="67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3" fillId="13" borderId="30" xfId="0" applyFont="1" applyFill="1" applyBorder="1" applyAlignment="1">
      <alignment horizontal="center" vertical="center"/>
    </xf>
    <xf numFmtId="0" fontId="3" fillId="13" borderId="72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3" fillId="13" borderId="62" xfId="0" applyFont="1" applyFill="1" applyBorder="1" applyAlignment="1">
      <alignment horizontal="center" vertical="center"/>
    </xf>
    <xf numFmtId="0" fontId="3" fillId="13" borderId="34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4" xfId="0" applyFont="1" applyFill="1" applyBorder="1" applyAlignment="1">
      <alignment horizontal="center" vertical="center"/>
    </xf>
    <xf numFmtId="0" fontId="3" fillId="13" borderId="67" xfId="0" applyFont="1" applyFill="1" applyBorder="1" applyAlignment="1">
      <alignment horizontal="center" vertical="center"/>
    </xf>
    <xf numFmtId="0" fontId="3" fillId="13" borderId="6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horizontal="center" vertical="center"/>
    </xf>
    <xf numFmtId="164" fontId="1" fillId="2" borderId="69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53" xfId="0" applyNumberFormat="1" applyFont="1" applyFill="1" applyBorder="1" applyAlignment="1">
      <alignment horizontal="center" vertical="center"/>
    </xf>
    <xf numFmtId="164" fontId="1" fillId="2" borderId="65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164" fontId="1" fillId="9" borderId="70" xfId="0" applyNumberFormat="1" applyFont="1" applyFill="1" applyBorder="1" applyAlignment="1">
      <alignment horizontal="center" vertical="center"/>
    </xf>
    <xf numFmtId="164" fontId="1" fillId="9" borderId="45" xfId="0" applyNumberFormat="1" applyFont="1" applyFill="1" applyBorder="1" applyAlignment="1">
      <alignment horizontal="center" vertical="center"/>
    </xf>
    <xf numFmtId="164" fontId="1" fillId="9" borderId="39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65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64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  <color rgb="FFCC99FF"/>
      <color rgb="FFFF99CC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00546772947689E-2"/>
          <c:y val="4.0321238914903079E-2"/>
          <c:w val="0.7831927172431643"/>
          <c:h val="0.8398486235732161"/>
        </c:manualLayout>
      </c:layout>
      <c:lineChart>
        <c:grouping val="standard"/>
        <c:varyColors val="0"/>
        <c:ser>
          <c:idx val="0"/>
          <c:order val="0"/>
          <c:tx>
            <c:strRef>
              <c:f>'Graphique pollution 1'!$C$3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1'!$C$4:$C$26</c:f>
              <c:numCache>
                <c:formatCode>0.000</c:formatCode>
                <c:ptCount val="23"/>
                <c:pt idx="0">
                  <c:v>0.11799999999999999</c:v>
                </c:pt>
                <c:pt idx="1">
                  <c:v>0.11799999999999999</c:v>
                </c:pt>
                <c:pt idx="2">
                  <c:v>0.11799999999999999</c:v>
                </c:pt>
                <c:pt idx="3">
                  <c:v>0.11799999999999999</c:v>
                </c:pt>
                <c:pt idx="4">
                  <c:v>0.11799999999999999</c:v>
                </c:pt>
                <c:pt idx="5">
                  <c:v>0.11</c:v>
                </c:pt>
                <c:pt idx="6">
                  <c:v>0.12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3-4DA4-BD71-851FE6585A11}"/>
            </c:ext>
          </c:extLst>
        </c:ser>
        <c:ser>
          <c:idx val="1"/>
          <c:order val="1"/>
          <c:tx>
            <c:strRef>
              <c:f>'Graphique pollution 1'!$D$3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1'!$D$4:$D$26</c:f>
              <c:numCache>
                <c:formatCode>General</c:formatCode>
                <c:ptCount val="23"/>
                <c:pt idx="0">
                  <c:v>0.08</c:v>
                </c:pt>
                <c:pt idx="1">
                  <c:v>8.2000000000000003E-2</c:v>
                </c:pt>
                <c:pt idx="2">
                  <c:v>9.2999999999999999E-2</c:v>
                </c:pt>
                <c:pt idx="3">
                  <c:v>0.10299999999999999</c:v>
                </c:pt>
                <c:pt idx="5">
                  <c:v>0.11899999999999999</c:v>
                </c:pt>
                <c:pt idx="6">
                  <c:v>0.122</c:v>
                </c:pt>
                <c:pt idx="7">
                  <c:v>0.124</c:v>
                </c:pt>
                <c:pt idx="8">
                  <c:v>0.127</c:v>
                </c:pt>
                <c:pt idx="9">
                  <c:v>0.129</c:v>
                </c:pt>
                <c:pt idx="10">
                  <c:v>0.13200000000000001</c:v>
                </c:pt>
                <c:pt idx="11">
                  <c:v>0.13200000000000001</c:v>
                </c:pt>
                <c:pt idx="12">
                  <c:v>0.13200000000000001</c:v>
                </c:pt>
                <c:pt idx="13">
                  <c:v>0.13200000000000001</c:v>
                </c:pt>
                <c:pt idx="14">
                  <c:v>0.13200000000000001</c:v>
                </c:pt>
                <c:pt idx="15">
                  <c:v>0.13200000000000001</c:v>
                </c:pt>
                <c:pt idx="16">
                  <c:v>0.13200000000000001</c:v>
                </c:pt>
                <c:pt idx="17">
                  <c:v>0.13200000000000001</c:v>
                </c:pt>
                <c:pt idx="18">
                  <c:v>0.13200000000000001</c:v>
                </c:pt>
                <c:pt idx="19">
                  <c:v>0.13200000000000001</c:v>
                </c:pt>
                <c:pt idx="20">
                  <c:v>0.13200000000000001</c:v>
                </c:pt>
                <c:pt idx="21">
                  <c:v>0.13200000000000001</c:v>
                </c:pt>
                <c:pt idx="22">
                  <c:v>0.13200000000000001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3-4DA4-BD71-851FE6585A11}"/>
            </c:ext>
          </c:extLst>
        </c:ser>
        <c:ser>
          <c:idx val="2"/>
          <c:order val="2"/>
          <c:tx>
            <c:strRef>
              <c:f>'Graphique pollution 1'!$E$3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1'!$E$4:$E$26</c:f>
              <c:numCache>
                <c:formatCode>General</c:formatCode>
                <c:ptCount val="23"/>
                <c:pt idx="0">
                  <c:v>0.13800000000000001</c:v>
                </c:pt>
                <c:pt idx="1">
                  <c:v>0.14099999999999999</c:v>
                </c:pt>
                <c:pt idx="2">
                  <c:v>0.14399999999999999</c:v>
                </c:pt>
                <c:pt idx="3">
                  <c:v>0.14699999999999999</c:v>
                </c:pt>
                <c:pt idx="4">
                  <c:v>0.15</c:v>
                </c:pt>
                <c:pt idx="5">
                  <c:v>0.14849999999999999</c:v>
                </c:pt>
                <c:pt idx="6" formatCode="0.0000">
                  <c:v>0.14699999999999999</c:v>
                </c:pt>
                <c:pt idx="7" formatCode="0.0000">
                  <c:v>0.14549999999999999</c:v>
                </c:pt>
                <c:pt idx="8" formatCode="0.0000">
                  <c:v>0.14399999999999999</c:v>
                </c:pt>
                <c:pt idx="9" formatCode="0.0000">
                  <c:v>0.1426</c:v>
                </c:pt>
                <c:pt idx="10">
                  <c:v>0.14119999999999999</c:v>
                </c:pt>
                <c:pt idx="11">
                  <c:v>0.14119999999999999</c:v>
                </c:pt>
                <c:pt idx="12">
                  <c:v>0.14119999999999999</c:v>
                </c:pt>
                <c:pt idx="13">
                  <c:v>0.14119999999999999</c:v>
                </c:pt>
                <c:pt idx="14">
                  <c:v>0.14119999999999999</c:v>
                </c:pt>
                <c:pt idx="15">
                  <c:v>0.14119999999999999</c:v>
                </c:pt>
                <c:pt idx="16">
                  <c:v>0.14119999999999999</c:v>
                </c:pt>
                <c:pt idx="17">
                  <c:v>0.14119999999999999</c:v>
                </c:pt>
                <c:pt idx="18">
                  <c:v>0.14119999999999999</c:v>
                </c:pt>
                <c:pt idx="19">
                  <c:v>0.14119999999999999</c:v>
                </c:pt>
                <c:pt idx="20">
                  <c:v>0.14119999999999999</c:v>
                </c:pt>
                <c:pt idx="21">
                  <c:v>0.14119999999999999</c:v>
                </c:pt>
                <c:pt idx="22">
                  <c:v>0.14119999999999999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3-4DA4-BD71-851FE6585A11}"/>
            </c:ext>
          </c:extLst>
        </c:ser>
        <c:ser>
          <c:idx val="3"/>
          <c:order val="3"/>
          <c:tx>
            <c:strRef>
              <c:f>'Graphique pollution 1'!$F$3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1'!$F$4:$F$26</c:f>
              <c:numCache>
                <c:formatCode>General</c:formatCode>
                <c:ptCount val="23"/>
                <c:pt idx="0">
                  <c:v>0.15</c:v>
                </c:pt>
                <c:pt idx="1">
                  <c:v>0.153</c:v>
                </c:pt>
                <c:pt idx="2">
                  <c:v>0.153</c:v>
                </c:pt>
                <c:pt idx="3">
                  <c:v>0.156</c:v>
                </c:pt>
                <c:pt idx="4">
                  <c:v>0.159</c:v>
                </c:pt>
                <c:pt idx="5">
                  <c:v>0.16700000000000001</c:v>
                </c:pt>
                <c:pt idx="6">
                  <c:v>0.17499999999999999</c:v>
                </c:pt>
                <c:pt idx="7">
                  <c:v>0.184</c:v>
                </c:pt>
                <c:pt idx="8">
                  <c:v>0.193</c:v>
                </c:pt>
                <c:pt idx="9">
                  <c:v>0.20300000000000001</c:v>
                </c:pt>
                <c:pt idx="10">
                  <c:v>0.21299999999999999</c:v>
                </c:pt>
                <c:pt idx="11">
                  <c:v>0.192</c:v>
                </c:pt>
                <c:pt idx="12">
                  <c:v>0.192</c:v>
                </c:pt>
                <c:pt idx="13">
                  <c:v>0.192</c:v>
                </c:pt>
                <c:pt idx="14">
                  <c:v>0.192</c:v>
                </c:pt>
                <c:pt idx="15">
                  <c:v>0.192</c:v>
                </c:pt>
                <c:pt idx="16">
                  <c:v>0.192</c:v>
                </c:pt>
                <c:pt idx="17">
                  <c:v>0.192</c:v>
                </c:pt>
                <c:pt idx="18">
                  <c:v>0.192</c:v>
                </c:pt>
                <c:pt idx="19">
                  <c:v>0.192</c:v>
                </c:pt>
                <c:pt idx="20">
                  <c:v>0.192</c:v>
                </c:pt>
                <c:pt idx="21">
                  <c:v>0.192</c:v>
                </c:pt>
                <c:pt idx="22">
                  <c:v>0.192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3-4DA4-BD71-851FE6585A11}"/>
            </c:ext>
          </c:extLst>
        </c:ser>
        <c:ser>
          <c:idx val="4"/>
          <c:order val="4"/>
          <c:tx>
            <c:strRef>
              <c:f>'Graphique pollution 1'!$G$3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1'!$G$4:$G$26</c:f>
              <c:numCache>
                <c:formatCode>General</c:formatCode>
                <c:ptCount val="23"/>
                <c:pt idx="0">
                  <c:v>0.10100000000000001</c:v>
                </c:pt>
                <c:pt idx="1">
                  <c:v>0.10100000000000001</c:v>
                </c:pt>
                <c:pt idx="2">
                  <c:v>0.10299999999999999</c:v>
                </c:pt>
                <c:pt idx="3">
                  <c:v>0.10299999999999999</c:v>
                </c:pt>
                <c:pt idx="4">
                  <c:v>0.10299999999999999</c:v>
                </c:pt>
                <c:pt idx="5" formatCode="0.0000">
                  <c:v>0.1152</c:v>
                </c:pt>
                <c:pt idx="6">
                  <c:v>0.12739999999999999</c:v>
                </c:pt>
                <c:pt idx="7">
                  <c:v>0.13959999999999997</c:v>
                </c:pt>
                <c:pt idx="8">
                  <c:v>0.15179999999999996</c:v>
                </c:pt>
                <c:pt idx="9">
                  <c:v>0.16399999999999995</c:v>
                </c:pt>
                <c:pt idx="10">
                  <c:v>0.16399999999999995</c:v>
                </c:pt>
                <c:pt idx="11">
                  <c:v>0.16399999999999995</c:v>
                </c:pt>
                <c:pt idx="12">
                  <c:v>0.16399999999999995</c:v>
                </c:pt>
                <c:pt idx="13">
                  <c:v>0.16399999999999995</c:v>
                </c:pt>
                <c:pt idx="14">
                  <c:v>0.16399999999999995</c:v>
                </c:pt>
                <c:pt idx="15">
                  <c:v>0.16399999999999995</c:v>
                </c:pt>
                <c:pt idx="16">
                  <c:v>0.16399999999999995</c:v>
                </c:pt>
                <c:pt idx="17">
                  <c:v>0.16399999999999995</c:v>
                </c:pt>
                <c:pt idx="18">
                  <c:v>0.16399999999999995</c:v>
                </c:pt>
                <c:pt idx="19">
                  <c:v>0.16399999999999995</c:v>
                </c:pt>
                <c:pt idx="20">
                  <c:v>0.16399999999999995</c:v>
                </c:pt>
                <c:pt idx="21">
                  <c:v>0.16399999999999995</c:v>
                </c:pt>
                <c:pt idx="22">
                  <c:v>0.16399999999999995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3-4DA4-BD71-851FE6585A11}"/>
            </c:ext>
          </c:extLst>
        </c:ser>
        <c:ser>
          <c:idx val="5"/>
          <c:order val="5"/>
          <c:tx>
            <c:strRef>
              <c:f>'Graphique pollution 1'!$H$3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1'!$B$4:$B$26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1'!$H$4:$H$26</c:f>
              <c:numCache>
                <c:formatCode>General</c:formatCode>
                <c:ptCount val="23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3-4DA4-BD71-851FE658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8160"/>
        <c:axId val="90909696"/>
      </c:lineChart>
      <c:catAx>
        <c:axId val="909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09696"/>
        <c:crosses val="autoZero"/>
        <c:auto val="1"/>
        <c:lblAlgn val="ctr"/>
        <c:lblOffset val="100"/>
        <c:noMultiLvlLbl val="0"/>
      </c:catAx>
      <c:valAx>
        <c:axId val="90909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08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SELS DISSOUS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1'!$C$185</c:f>
              <c:strCache>
                <c:ptCount val="1"/>
                <c:pt idx="0">
                  <c:v>AESN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1'!$C$186:$C$202</c:f>
              <c:numCache>
                <c:formatCode>0.000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3-473F-BE98-48A3BDC6C531}"/>
            </c:ext>
          </c:extLst>
        </c:ser>
        <c:ser>
          <c:idx val="1"/>
          <c:order val="1"/>
          <c:tx>
            <c:strRef>
              <c:f>'Graphique pollution 1'!$D$185</c:f>
              <c:strCache>
                <c:ptCount val="1"/>
                <c:pt idx="0">
                  <c:v>AG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1'!$D$186:$D$202</c:f>
              <c:numCache>
                <c:formatCode>General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3-473F-BE98-48A3BDC6C531}"/>
            </c:ext>
          </c:extLst>
        </c:ser>
        <c:ser>
          <c:idx val="2"/>
          <c:order val="2"/>
          <c:tx>
            <c:strRef>
              <c:f>'Graphique pollution 1'!$E$185</c:f>
              <c:strCache>
                <c:ptCount val="1"/>
                <c:pt idx="0">
                  <c:v>LB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1'!$E$186:$E$202</c:f>
              <c:numCache>
                <c:formatCode>General</c:formatCode>
                <c:ptCount val="17"/>
                <c:pt idx="11" formatCode="0.0000">
                  <c:v>0.02</c:v>
                </c:pt>
                <c:pt idx="12" formatCode="0.0000">
                  <c:v>0.02</c:v>
                </c:pt>
                <c:pt idx="13" formatCode="0.0000">
                  <c:v>0.04</c:v>
                </c:pt>
                <c:pt idx="14" formatCode="0.0000">
                  <c:v>0.04</c:v>
                </c:pt>
                <c:pt idx="15" formatCode="0.0000">
                  <c:v>4.5999999999999999E-2</c:v>
                </c:pt>
                <c:pt idx="16" formatCode="0.000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3-473F-BE98-48A3BDC6C531}"/>
            </c:ext>
          </c:extLst>
        </c:ser>
        <c:ser>
          <c:idx val="3"/>
          <c:order val="3"/>
          <c:tx>
            <c:strRef>
              <c:f>'Graphique pollution 1'!$F$185</c:f>
              <c:strCache>
                <c:ptCount val="1"/>
                <c:pt idx="0">
                  <c:v>AP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1'!$F$186:$F$202</c:f>
              <c:numCache>
                <c:formatCode>General</c:formatCode>
                <c:ptCount val="17"/>
                <c:pt idx="0">
                  <c:v>0.1</c:v>
                </c:pt>
                <c:pt idx="1">
                  <c:v>0.105</c:v>
                </c:pt>
                <c:pt idx="2">
                  <c:v>0.105</c:v>
                </c:pt>
                <c:pt idx="3">
                  <c:v>0.11</c:v>
                </c:pt>
                <c:pt idx="4">
                  <c:v>0.115</c:v>
                </c:pt>
                <c:pt idx="5">
                  <c:v>0.12</c:v>
                </c:pt>
                <c:pt idx="6">
                  <c:v>0.125</c:v>
                </c:pt>
                <c:pt idx="7">
                  <c:v>0.13100000000000001</c:v>
                </c:pt>
                <c:pt idx="8">
                  <c:v>0.13700000000000001</c:v>
                </c:pt>
                <c:pt idx="9">
                  <c:v>0.14299999999999999</c:v>
                </c:pt>
                <c:pt idx="10">
                  <c:v>0.14899999999999999</c:v>
                </c:pt>
                <c:pt idx="11">
                  <c:v>0.13400000000000001</c:v>
                </c:pt>
                <c:pt idx="12">
                  <c:v>0.13400000000000001</c:v>
                </c:pt>
                <c:pt idx="13">
                  <c:v>0.13400000000000001</c:v>
                </c:pt>
                <c:pt idx="14">
                  <c:v>0.13400000000000001</c:v>
                </c:pt>
                <c:pt idx="15">
                  <c:v>0.13400000000000001</c:v>
                </c:pt>
                <c:pt idx="16">
                  <c:v>0.13400000000000001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A3-473F-BE98-48A3BDC6C531}"/>
            </c:ext>
          </c:extLst>
        </c:ser>
        <c:ser>
          <c:idx val="4"/>
          <c:order val="4"/>
          <c:tx>
            <c:strRef>
              <c:f>'Graphique pollution 1'!$G$185</c:f>
              <c:strCache>
                <c:ptCount val="1"/>
                <c:pt idx="0">
                  <c:v>RM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1'!$G$186:$G$202</c:f>
              <c:numCache>
                <c:formatCode>General</c:formatCode>
                <c:ptCount val="17"/>
                <c:pt idx="0">
                  <c:v>7.6999999999999999E-2</c:v>
                </c:pt>
                <c:pt idx="1">
                  <c:v>7.6999999999999999E-2</c:v>
                </c:pt>
                <c:pt idx="2">
                  <c:v>7.9000000000000001E-2</c:v>
                </c:pt>
                <c:pt idx="3">
                  <c:v>7.9000000000000001E-2</c:v>
                </c:pt>
                <c:pt idx="4">
                  <c:v>7.9000000000000001E-2</c:v>
                </c:pt>
                <c:pt idx="5" formatCode="0.0000">
                  <c:v>8.8200000000000001E-2</c:v>
                </c:pt>
                <c:pt idx="6">
                  <c:v>9.74E-2</c:v>
                </c:pt>
                <c:pt idx="7">
                  <c:v>0.1066</c:v>
                </c:pt>
                <c:pt idx="8">
                  <c:v>0.1158</c:v>
                </c:pt>
                <c:pt idx="9">
                  <c:v>0.125</c:v>
                </c:pt>
                <c:pt idx="10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A3-473F-BE98-48A3BDC6C531}"/>
            </c:ext>
          </c:extLst>
        </c:ser>
        <c:ser>
          <c:idx val="5"/>
          <c:order val="5"/>
          <c:tx>
            <c:strRef>
              <c:f>'Graphique pollution 1'!$H$185</c:f>
              <c:strCache>
                <c:ptCount val="1"/>
                <c:pt idx="0">
                  <c:v>RMC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'Graphique pollution 1'!$B$186:$B$202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'Graphique pollution 1'!$H$186:$H$202</c:f>
              <c:numCache>
                <c:formatCode>General</c:formatCode>
                <c:ptCount val="1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A3-473F-BE98-48A3BDC6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031775"/>
        <c:axId val="1300035103"/>
      </c:lineChart>
      <c:catAx>
        <c:axId val="130003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0035103"/>
        <c:crosses val="autoZero"/>
        <c:auto val="1"/>
        <c:lblAlgn val="ctr"/>
        <c:lblOffset val="100"/>
        <c:noMultiLvlLbl val="0"/>
      </c:catAx>
      <c:valAx>
        <c:axId val="1300035103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0031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0510285051576E-2"/>
          <c:y val="5.8600681198270797E-2"/>
          <c:w val="0.73994908328340092"/>
          <c:h val="0.85121739412203101"/>
        </c:manualLayout>
      </c:layout>
      <c:lineChart>
        <c:grouping val="standard"/>
        <c:varyColors val="0"/>
        <c:ser>
          <c:idx val="0"/>
          <c:order val="0"/>
          <c:tx>
            <c:strRef>
              <c:f>'Graphique pollution 2'!$C$2:$C$2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2'!$C$3:$C$25</c:f>
              <c:numCache>
                <c:formatCode>0.000</c:formatCode>
                <c:ptCount val="23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 formatCode="0.0">
                  <c:v>3</c:v>
                </c:pt>
                <c:pt idx="6" formatCode="0.0">
                  <c:v>3</c:v>
                </c:pt>
                <c:pt idx="7" formatCode="0.0">
                  <c:v>3</c:v>
                </c:pt>
                <c:pt idx="8" formatCode="0.0">
                  <c:v>3</c:v>
                </c:pt>
                <c:pt idx="9" formatCode="0.0">
                  <c:v>3</c:v>
                </c:pt>
                <c:pt idx="10" formatCode="0.0">
                  <c:v>3</c:v>
                </c:pt>
                <c:pt idx="11" formatCode="0.0">
                  <c:v>3</c:v>
                </c:pt>
                <c:pt idx="12" formatCode="0.0">
                  <c:v>3</c:v>
                </c:pt>
                <c:pt idx="13" formatCode="0.0">
                  <c:v>3</c:v>
                </c:pt>
                <c:pt idx="14" formatCode="0.0">
                  <c:v>3</c:v>
                </c:pt>
                <c:pt idx="15" formatCode="0.0">
                  <c:v>3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3</c:v>
                </c:pt>
                <c:pt idx="20" formatCode="0.0">
                  <c:v>3</c:v>
                </c:pt>
                <c:pt idx="21" formatCode="0.0">
                  <c:v>3</c:v>
                </c:pt>
                <c:pt idx="22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6-48D1-846A-D3C42CE6F1F8}"/>
            </c:ext>
          </c:extLst>
        </c:ser>
        <c:ser>
          <c:idx val="1"/>
          <c:order val="1"/>
          <c:tx>
            <c:strRef>
              <c:f>'Graphique pollution 2'!$D$2:$D$2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2'!$D$3:$D$25</c:f>
              <c:numCache>
                <c:formatCode>0.000</c:formatCode>
                <c:ptCount val="23"/>
                <c:pt idx="0">
                  <c:v>0.47</c:v>
                </c:pt>
                <c:pt idx="1">
                  <c:v>0.48399999999999999</c:v>
                </c:pt>
                <c:pt idx="2">
                  <c:v>0.54400000000000004</c:v>
                </c:pt>
                <c:pt idx="3">
                  <c:v>0.61099999999999999</c:v>
                </c:pt>
                <c:pt idx="4">
                  <c:v>0.68500000000000005</c:v>
                </c:pt>
                <c:pt idx="5">
                  <c:v>0.7</c:v>
                </c:pt>
                <c:pt idx="6">
                  <c:v>0.71</c:v>
                </c:pt>
                <c:pt idx="7">
                  <c:v>0.73</c:v>
                </c:pt>
                <c:pt idx="8">
                  <c:v>0.74</c:v>
                </c:pt>
                <c:pt idx="9">
                  <c:v>0.76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  <c:pt idx="20">
                  <c:v>0.77</c:v>
                </c:pt>
                <c:pt idx="21">
                  <c:v>0.77</c:v>
                </c:pt>
                <c:pt idx="22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6-48D1-846A-D3C42CE6F1F8}"/>
            </c:ext>
          </c:extLst>
        </c:ser>
        <c:ser>
          <c:idx val="2"/>
          <c:order val="2"/>
          <c:tx>
            <c:strRef>
              <c:f>'Graphique pollution 2'!$E$2:$E$2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2'!$E$3:$E$25</c:f>
              <c:numCache>
                <c:formatCode>0.000</c:formatCode>
                <c:ptCount val="23"/>
                <c:pt idx="0">
                  <c:v>1.3859999999999999</c:v>
                </c:pt>
                <c:pt idx="1">
                  <c:v>1.4139999999999999</c:v>
                </c:pt>
                <c:pt idx="2">
                  <c:v>1.4419999999999999</c:v>
                </c:pt>
                <c:pt idx="3">
                  <c:v>1.4710000000000001</c:v>
                </c:pt>
                <c:pt idx="4" formatCode="0.00">
                  <c:v>1.5</c:v>
                </c:pt>
                <c:pt idx="5" formatCode="0.00">
                  <c:v>1.5</c:v>
                </c:pt>
                <c:pt idx="6" formatCode="0.00">
                  <c:v>1.5</c:v>
                </c:pt>
                <c:pt idx="7" formatCode="0.00">
                  <c:v>1.5</c:v>
                </c:pt>
                <c:pt idx="8" formatCode="0.00">
                  <c:v>1.5</c:v>
                </c:pt>
                <c:pt idx="9" formatCode="0.00">
                  <c:v>1.5</c:v>
                </c:pt>
                <c:pt idx="10" formatCode="0.00">
                  <c:v>1.5</c:v>
                </c:pt>
                <c:pt idx="11" formatCode="0.00">
                  <c:v>1.5</c:v>
                </c:pt>
                <c:pt idx="12" formatCode="0.00">
                  <c:v>1.5</c:v>
                </c:pt>
                <c:pt idx="13" formatCode="0.00">
                  <c:v>1.5</c:v>
                </c:pt>
                <c:pt idx="14" formatCode="0.00">
                  <c:v>1.5</c:v>
                </c:pt>
                <c:pt idx="15" formatCode="0.00">
                  <c:v>1.5</c:v>
                </c:pt>
                <c:pt idx="16" formatCode="0.00">
                  <c:v>1.5</c:v>
                </c:pt>
                <c:pt idx="17" formatCode="0.00">
                  <c:v>1.5</c:v>
                </c:pt>
                <c:pt idx="18" formatCode="0.00">
                  <c:v>1.5</c:v>
                </c:pt>
                <c:pt idx="19" formatCode="0.00">
                  <c:v>1.5</c:v>
                </c:pt>
                <c:pt idx="20" formatCode="0.00">
                  <c:v>1.5</c:v>
                </c:pt>
                <c:pt idx="21" formatCode="0.00">
                  <c:v>1.5</c:v>
                </c:pt>
                <c:pt idx="22" formatCode="0.0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6-48D1-846A-D3C42CE6F1F8}"/>
            </c:ext>
          </c:extLst>
        </c:ser>
        <c:ser>
          <c:idx val="3"/>
          <c:order val="3"/>
          <c:tx>
            <c:strRef>
              <c:f>'Graphique pollution 2'!$F$2:$F$2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2'!$F$3:$F$25</c:f>
              <c:numCache>
                <c:formatCode>0.0</c:formatCode>
                <c:ptCount val="23"/>
                <c:pt idx="0">
                  <c:v>2</c:v>
                </c:pt>
                <c:pt idx="1">
                  <c:v>2.1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 formatCode="0.000">
                  <c:v>2.4729999999999999</c:v>
                </c:pt>
                <c:pt idx="6" formatCode="0.000">
                  <c:v>2.6579999999999999</c:v>
                </c:pt>
                <c:pt idx="7" formatCode="0.000">
                  <c:v>2.8570000000000002</c:v>
                </c:pt>
                <c:pt idx="8" formatCode="0.000">
                  <c:v>3.0710000000000002</c:v>
                </c:pt>
                <c:pt idx="9" formatCode="0.000">
                  <c:v>3.3010000000000002</c:v>
                </c:pt>
                <c:pt idx="10" formatCode="0.000">
                  <c:v>3.5489999999999999</c:v>
                </c:pt>
                <c:pt idx="11" formatCode="0.000">
                  <c:v>3.194</c:v>
                </c:pt>
                <c:pt idx="12" formatCode="0.000">
                  <c:v>3.194</c:v>
                </c:pt>
                <c:pt idx="13" formatCode="0.000">
                  <c:v>3.194</c:v>
                </c:pt>
                <c:pt idx="14" formatCode="0.000">
                  <c:v>3.194</c:v>
                </c:pt>
                <c:pt idx="15" formatCode="0.000">
                  <c:v>3.194</c:v>
                </c:pt>
                <c:pt idx="16" formatCode="0.000">
                  <c:v>3.194</c:v>
                </c:pt>
                <c:pt idx="17" formatCode="0.000">
                  <c:v>3.194</c:v>
                </c:pt>
                <c:pt idx="18" formatCode="0.000">
                  <c:v>3.194</c:v>
                </c:pt>
                <c:pt idx="19" formatCode="0.000">
                  <c:v>3.194</c:v>
                </c:pt>
                <c:pt idx="20" formatCode="0.000">
                  <c:v>3.194</c:v>
                </c:pt>
                <c:pt idx="21" formatCode="0.000">
                  <c:v>3.194</c:v>
                </c:pt>
                <c:pt idx="22" formatCode="0.000">
                  <c:v>3.194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06-48D1-846A-D3C42CE6F1F8}"/>
            </c:ext>
          </c:extLst>
        </c:ser>
        <c:ser>
          <c:idx val="4"/>
          <c:order val="4"/>
          <c:tx>
            <c:strRef>
              <c:f>'Graphique pollution 2'!$G$2:$G$2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2'!$G$3:$G$25</c:f>
              <c:numCache>
                <c:formatCode>0.000</c:formatCode>
                <c:ptCount val="23"/>
                <c:pt idx="0">
                  <c:v>1.61</c:v>
                </c:pt>
                <c:pt idx="1">
                  <c:v>1.61</c:v>
                </c:pt>
                <c:pt idx="2">
                  <c:v>1.6419999999999999</c:v>
                </c:pt>
                <c:pt idx="3">
                  <c:v>1.6419999999999999</c:v>
                </c:pt>
                <c:pt idx="4">
                  <c:v>1.6419999999999999</c:v>
                </c:pt>
                <c:pt idx="5">
                  <c:v>1.7887999999999999</c:v>
                </c:pt>
                <c:pt idx="6">
                  <c:v>1.9356</c:v>
                </c:pt>
                <c:pt idx="7">
                  <c:v>2.0823999999999998</c:v>
                </c:pt>
                <c:pt idx="8">
                  <c:v>2.2292000000000001</c:v>
                </c:pt>
                <c:pt idx="9">
                  <c:v>2.3759999999999999</c:v>
                </c:pt>
                <c:pt idx="10">
                  <c:v>2.3759999999999999</c:v>
                </c:pt>
                <c:pt idx="11">
                  <c:v>2.3759999999999999</c:v>
                </c:pt>
                <c:pt idx="12">
                  <c:v>2.3759999999999999</c:v>
                </c:pt>
                <c:pt idx="13">
                  <c:v>2.3759999999999999</c:v>
                </c:pt>
                <c:pt idx="14">
                  <c:v>2.3759999999999999</c:v>
                </c:pt>
                <c:pt idx="15">
                  <c:v>2.3759999999999999</c:v>
                </c:pt>
                <c:pt idx="16">
                  <c:v>2.3759999999999999</c:v>
                </c:pt>
                <c:pt idx="17">
                  <c:v>2.3759999999999999</c:v>
                </c:pt>
                <c:pt idx="18">
                  <c:v>2.3759999999999999</c:v>
                </c:pt>
                <c:pt idx="19">
                  <c:v>2.3759999999999999</c:v>
                </c:pt>
                <c:pt idx="20">
                  <c:v>2.3759999999999999</c:v>
                </c:pt>
                <c:pt idx="21">
                  <c:v>2.3759999999999999</c:v>
                </c:pt>
                <c:pt idx="22">
                  <c:v>2.3759999999999999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06-48D1-846A-D3C42CE6F1F8}"/>
            </c:ext>
          </c:extLst>
        </c:ser>
        <c:ser>
          <c:idx val="5"/>
          <c:order val="5"/>
          <c:tx>
            <c:strRef>
              <c:f>'Graphique pollution 2'!$H$2:$H$2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2'!$B$3:$B$25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2'!$H$3:$H$25</c:f>
              <c:numCache>
                <c:formatCode>0.0</c:formatCode>
                <c:ptCount val="23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06-48D1-846A-D3C42CE6F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75584"/>
        <c:axId val="91897856"/>
      </c:lineChart>
      <c:catAx>
        <c:axId val="918755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897856"/>
        <c:crosses val="autoZero"/>
        <c:auto val="1"/>
        <c:lblAlgn val="ctr"/>
        <c:lblOffset val="100"/>
        <c:noMultiLvlLbl val="0"/>
      </c:catAx>
      <c:valAx>
        <c:axId val="9189785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875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2'!$C$28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2'!$C$29:$C$51</c:f>
              <c:numCache>
                <c:formatCode>0.0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5.2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3-45F7-A7CA-D55F0BEECE4F}"/>
            </c:ext>
          </c:extLst>
        </c:ser>
        <c:ser>
          <c:idx val="1"/>
          <c:order val="1"/>
          <c:tx>
            <c:strRef>
              <c:f>'Graphique pollution 2'!$D$28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2'!$D$29:$D$39</c:f>
              <c:numCache>
                <c:formatCode>0.0</c:formatCode>
                <c:ptCount val="11"/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3-45F7-A7CA-D55F0BEECE4F}"/>
            </c:ext>
          </c:extLst>
        </c:ser>
        <c:ser>
          <c:idx val="2"/>
          <c:order val="2"/>
          <c:tx>
            <c:strRef>
              <c:f>'Graphique pollution 2'!$E$28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2'!$E$29:$E$51</c:f>
              <c:numCache>
                <c:formatCode>0.0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3-45F7-A7CA-D55F0BEECE4F}"/>
            </c:ext>
          </c:extLst>
        </c:ser>
        <c:ser>
          <c:idx val="3"/>
          <c:order val="3"/>
          <c:tx>
            <c:strRef>
              <c:f>'Graphique pollution 2'!$F$28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2'!$F$29:$F$51</c:f>
              <c:numCache>
                <c:formatCode>0.000</c:formatCode>
                <c:ptCount val="23"/>
                <c:pt idx="0">
                  <c:v>3.34</c:v>
                </c:pt>
                <c:pt idx="1">
                  <c:v>3.5</c:v>
                </c:pt>
                <c:pt idx="2">
                  <c:v>3.5</c:v>
                </c:pt>
                <c:pt idx="3">
                  <c:v>3.67</c:v>
                </c:pt>
                <c:pt idx="4">
                  <c:v>3.83</c:v>
                </c:pt>
                <c:pt idx="5">
                  <c:v>4.117</c:v>
                </c:pt>
                <c:pt idx="6">
                  <c:v>4.4260000000000002</c:v>
                </c:pt>
                <c:pt idx="7">
                  <c:v>4.758</c:v>
                </c:pt>
                <c:pt idx="8">
                  <c:v>5.1150000000000002</c:v>
                </c:pt>
                <c:pt idx="9">
                  <c:v>5.4989999999999997</c:v>
                </c:pt>
                <c:pt idx="10">
                  <c:v>5.9109999999999996</c:v>
                </c:pt>
                <c:pt idx="11">
                  <c:v>5.32</c:v>
                </c:pt>
                <c:pt idx="12">
                  <c:v>5.32</c:v>
                </c:pt>
                <c:pt idx="13">
                  <c:v>5.32</c:v>
                </c:pt>
                <c:pt idx="14">
                  <c:v>5.32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F3-45F7-A7CA-D55F0BEECE4F}"/>
            </c:ext>
          </c:extLst>
        </c:ser>
        <c:ser>
          <c:idx val="4"/>
          <c:order val="4"/>
          <c:tx>
            <c:strRef>
              <c:f>'Graphique pollution 2'!$G$28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2'!$G$29:$G$51</c:f>
              <c:numCache>
                <c:formatCode>0.0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F3-45F7-A7CA-D55F0BEECE4F}"/>
            </c:ext>
          </c:extLst>
        </c:ser>
        <c:ser>
          <c:idx val="5"/>
          <c:order val="5"/>
          <c:tx>
            <c:strRef>
              <c:f>'Graphique pollution 2'!$H$28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2'!$B$29:$B$51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2'!$H$29:$H$51</c:f>
              <c:numCache>
                <c:formatCode>0.0</c:formatCode>
                <c:ptCount val="23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3.7</c:v>
                </c:pt>
                <c:pt idx="20">
                  <c:v>3.7</c:v>
                </c:pt>
                <c:pt idx="21">
                  <c:v>3.7</c:v>
                </c:pt>
                <c:pt idx="2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F3-45F7-A7CA-D55F0BEE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8176"/>
        <c:axId val="91939968"/>
      </c:lineChart>
      <c:catAx>
        <c:axId val="919381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939968"/>
        <c:crosses val="autoZero"/>
        <c:auto val="1"/>
        <c:lblAlgn val="ctr"/>
        <c:lblOffset val="100"/>
        <c:noMultiLvlLbl val="0"/>
      </c:catAx>
      <c:valAx>
        <c:axId val="91939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938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2'!$C$54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2'!$C$55:$C$77</c:f>
              <c:numCache>
                <c:formatCode>0.00</c:formatCode>
                <c:ptCount val="23"/>
                <c:pt idx="0">
                  <c:v>8.0500000000000007</c:v>
                </c:pt>
                <c:pt idx="1">
                  <c:v>8.94</c:v>
                </c:pt>
                <c:pt idx="2">
                  <c:v>8.94</c:v>
                </c:pt>
                <c:pt idx="3">
                  <c:v>9.92</c:v>
                </c:pt>
                <c:pt idx="4">
                  <c:v>9.92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C-418E-A971-BB5E21788437}"/>
            </c:ext>
          </c:extLst>
        </c:ser>
        <c:ser>
          <c:idx val="1"/>
          <c:order val="1"/>
          <c:tx>
            <c:strRef>
              <c:f>'Graphique pollution 2'!$D$54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2'!$D$55:$D$77</c:f>
              <c:numCache>
                <c:formatCode>0.000</c:formatCode>
                <c:ptCount val="23"/>
                <c:pt idx="0">
                  <c:v>4.5</c:v>
                </c:pt>
                <c:pt idx="1">
                  <c:v>4.6349999999999998</c:v>
                </c:pt>
                <c:pt idx="2">
                  <c:v>5.2039999999999997</c:v>
                </c:pt>
                <c:pt idx="3">
                  <c:v>5.8419999999999996</c:v>
                </c:pt>
                <c:pt idx="4">
                  <c:v>6.5590000000000002</c:v>
                </c:pt>
                <c:pt idx="5" formatCode="0.00">
                  <c:v>6.7</c:v>
                </c:pt>
                <c:pt idx="6" formatCode="0.00">
                  <c:v>6.8</c:v>
                </c:pt>
                <c:pt idx="7" formatCode="0.00">
                  <c:v>7</c:v>
                </c:pt>
                <c:pt idx="8" formatCode="0.00">
                  <c:v>7.1</c:v>
                </c:pt>
                <c:pt idx="9" formatCode="0.00">
                  <c:v>7.2</c:v>
                </c:pt>
                <c:pt idx="10" formatCode="0.00">
                  <c:v>7.4</c:v>
                </c:pt>
                <c:pt idx="11" formatCode="0.00">
                  <c:v>7.4</c:v>
                </c:pt>
                <c:pt idx="12" formatCode="0.00">
                  <c:v>7.4</c:v>
                </c:pt>
                <c:pt idx="13" formatCode="0.00">
                  <c:v>7.4</c:v>
                </c:pt>
                <c:pt idx="14" formatCode="0.00">
                  <c:v>7.4</c:v>
                </c:pt>
                <c:pt idx="15" formatCode="0.00">
                  <c:v>7.4</c:v>
                </c:pt>
                <c:pt idx="16" formatCode="0.00">
                  <c:v>7.4</c:v>
                </c:pt>
                <c:pt idx="17" formatCode="0.00">
                  <c:v>7.4</c:v>
                </c:pt>
                <c:pt idx="18" formatCode="0.00">
                  <c:v>7.4</c:v>
                </c:pt>
                <c:pt idx="19" formatCode="0.00">
                  <c:v>7.4</c:v>
                </c:pt>
                <c:pt idx="20" formatCode="0.00">
                  <c:v>7.4</c:v>
                </c:pt>
                <c:pt idx="21" formatCode="0.00">
                  <c:v>7.4</c:v>
                </c:pt>
                <c:pt idx="22" formatCode="0.00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C-418E-A971-BB5E21788437}"/>
            </c:ext>
          </c:extLst>
        </c:ser>
        <c:ser>
          <c:idx val="2"/>
          <c:order val="2"/>
          <c:tx>
            <c:strRef>
              <c:f>'Graphique pollution 2'!$E$54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2'!$E$55:$E$77</c:f>
              <c:numCache>
                <c:formatCode>0.0</c:formatCode>
                <c:ptCount val="2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C-418E-A971-BB5E21788437}"/>
            </c:ext>
          </c:extLst>
        </c:ser>
        <c:ser>
          <c:idx val="3"/>
          <c:order val="3"/>
          <c:tx>
            <c:strRef>
              <c:f>'Graphique pollution 2'!$F$54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2'!$F$55:$F$77</c:f>
              <c:numCache>
                <c:formatCode>0.0</c:formatCode>
                <c:ptCount val="23"/>
                <c:pt idx="0" formatCode="0.00">
                  <c:v>8.5</c:v>
                </c:pt>
                <c:pt idx="1">
                  <c:v>9</c:v>
                </c:pt>
                <c:pt idx="2">
                  <c:v>9</c:v>
                </c:pt>
                <c:pt idx="3" formatCode="0.00">
                  <c:v>9.5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.000">
                  <c:v>13.31</c:v>
                </c:pt>
                <c:pt idx="8" formatCode="0.000">
                  <c:v>14.641</c:v>
                </c:pt>
                <c:pt idx="9" formatCode="0.000">
                  <c:v>16.105</c:v>
                </c:pt>
                <c:pt idx="10" formatCode="0.000">
                  <c:v>17.716000000000001</c:v>
                </c:pt>
                <c:pt idx="11" formatCode="0.000">
                  <c:v>15.944000000000001</c:v>
                </c:pt>
                <c:pt idx="12" formatCode="0.000">
                  <c:v>15.944000000000001</c:v>
                </c:pt>
                <c:pt idx="13" formatCode="0.000">
                  <c:v>15.944000000000001</c:v>
                </c:pt>
                <c:pt idx="14" formatCode="0.000">
                  <c:v>15.944000000000001</c:v>
                </c:pt>
                <c:pt idx="15" formatCode="0.000">
                  <c:v>15.944000000000001</c:v>
                </c:pt>
                <c:pt idx="16" formatCode="0.000">
                  <c:v>15.944000000000001</c:v>
                </c:pt>
                <c:pt idx="17" formatCode="0.000">
                  <c:v>15.944000000000001</c:v>
                </c:pt>
                <c:pt idx="18" formatCode="0.000">
                  <c:v>15.944000000000001</c:v>
                </c:pt>
                <c:pt idx="19" formatCode="0.000">
                  <c:v>15.944000000000001</c:v>
                </c:pt>
                <c:pt idx="20" formatCode="0.000">
                  <c:v>15.944000000000001</c:v>
                </c:pt>
                <c:pt idx="21" formatCode="0.000">
                  <c:v>15.944000000000001</c:v>
                </c:pt>
                <c:pt idx="22" formatCode="0.000">
                  <c:v>15.944000000000001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BC-418E-A971-BB5E21788437}"/>
            </c:ext>
          </c:extLst>
        </c:ser>
        <c:ser>
          <c:idx val="4"/>
          <c:order val="4"/>
          <c:tx>
            <c:strRef>
              <c:f>'Graphique pollution 2'!$G$54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2'!$G$55:$G$77</c:f>
              <c:numCache>
                <c:formatCode>0.00</c:formatCode>
                <c:ptCount val="23"/>
                <c:pt idx="0">
                  <c:v>8.0500000000000007</c:v>
                </c:pt>
                <c:pt idx="1">
                  <c:v>8.0500000000000007</c:v>
                </c:pt>
                <c:pt idx="2" formatCode="0.0000">
                  <c:v>8.2110000000000003</c:v>
                </c:pt>
                <c:pt idx="3" formatCode="0.0000">
                  <c:v>8.2110000000000003</c:v>
                </c:pt>
                <c:pt idx="4" formatCode="0.0000">
                  <c:v>8.2110000000000003</c:v>
                </c:pt>
                <c:pt idx="5" formatCode="0.0000">
                  <c:v>8.9448000000000008</c:v>
                </c:pt>
                <c:pt idx="6" formatCode="0.0000">
                  <c:v>9.6785999999999994</c:v>
                </c:pt>
                <c:pt idx="7" formatCode="0.0000">
                  <c:v>10.4124</c:v>
                </c:pt>
                <c:pt idx="8" formatCode="0.0000">
                  <c:v>11.1462</c:v>
                </c:pt>
                <c:pt idx="9">
                  <c:v>11.88</c:v>
                </c:pt>
                <c:pt idx="10">
                  <c:v>11.88</c:v>
                </c:pt>
                <c:pt idx="11">
                  <c:v>11.88</c:v>
                </c:pt>
                <c:pt idx="12">
                  <c:v>11.88</c:v>
                </c:pt>
                <c:pt idx="13">
                  <c:v>11.88</c:v>
                </c:pt>
                <c:pt idx="14">
                  <c:v>11.88</c:v>
                </c:pt>
                <c:pt idx="15">
                  <c:v>11.88</c:v>
                </c:pt>
                <c:pt idx="16">
                  <c:v>11.88</c:v>
                </c:pt>
                <c:pt idx="17">
                  <c:v>11.88</c:v>
                </c:pt>
                <c:pt idx="18">
                  <c:v>11.88</c:v>
                </c:pt>
                <c:pt idx="19">
                  <c:v>11.88</c:v>
                </c:pt>
                <c:pt idx="20">
                  <c:v>11.88</c:v>
                </c:pt>
                <c:pt idx="21">
                  <c:v>11.88</c:v>
                </c:pt>
                <c:pt idx="22">
                  <c:v>11.88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BC-418E-A971-BB5E21788437}"/>
            </c:ext>
          </c:extLst>
        </c:ser>
        <c:ser>
          <c:idx val="5"/>
          <c:order val="5"/>
          <c:tx>
            <c:strRef>
              <c:f>'Graphique pollution 2'!$H$54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2'!$B$55:$B$77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2'!$H$55:$H$77</c:f>
              <c:numCache>
                <c:formatCode>0.0</c:formatCode>
                <c:ptCount val="2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BC-418E-A971-BB5E2178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70656"/>
        <c:axId val="92072192"/>
      </c:lineChart>
      <c:catAx>
        <c:axId val="920706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072192"/>
        <c:crosses val="autoZero"/>
        <c:auto val="1"/>
        <c:lblAlgn val="ctr"/>
        <c:lblOffset val="100"/>
        <c:noMultiLvlLbl val="0"/>
      </c:catAx>
      <c:valAx>
        <c:axId val="92072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070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2'!$C$80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2'!$C$81:$C$103</c:f>
              <c:numCache>
                <c:formatCode>0.0</c:formatCode>
                <c:ptCount val="2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E-42A6-97A9-01203117CDA5}"/>
            </c:ext>
          </c:extLst>
        </c:ser>
        <c:ser>
          <c:idx val="1"/>
          <c:order val="1"/>
          <c:tx>
            <c:strRef>
              <c:f>'Graphique pollution 2'!$D$80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2'!$D$81:$D$91</c:f>
              <c:numCache>
                <c:formatCode>0.000</c:formatCode>
                <c:ptCount val="11"/>
                <c:pt idx="5" formatCode="0.0">
                  <c:v>30</c:v>
                </c:pt>
                <c:pt idx="6" formatCode="0.0">
                  <c:v>30</c:v>
                </c:pt>
                <c:pt idx="7" formatCode="0.0">
                  <c:v>30</c:v>
                </c:pt>
                <c:pt idx="8" formatCode="0.0">
                  <c:v>30</c:v>
                </c:pt>
                <c:pt idx="9" formatCode="0.0">
                  <c:v>30</c:v>
                </c:pt>
                <c:pt idx="10" formatCode="0.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E-42A6-97A9-01203117CDA5}"/>
            </c:ext>
          </c:extLst>
        </c:ser>
        <c:ser>
          <c:idx val="2"/>
          <c:order val="2"/>
          <c:tx>
            <c:strRef>
              <c:f>'Graphique pollution 2'!$E$80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2'!$E$81:$E$103</c:f>
              <c:numCache>
                <c:formatCode>0.0</c:formatCode>
                <c:ptCount val="2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8E-42A6-97A9-01203117CDA5}"/>
            </c:ext>
          </c:extLst>
        </c:ser>
        <c:ser>
          <c:idx val="3"/>
          <c:order val="3"/>
          <c:tx>
            <c:strRef>
              <c:f>'Graphique pollution 2'!$F$80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2'!$F$81:$F$103</c:f>
              <c:numCache>
                <c:formatCode>0.0</c:formatCode>
                <c:ptCount val="23"/>
                <c:pt idx="0" formatCode="0.000">
                  <c:v>14.17</c:v>
                </c:pt>
                <c:pt idx="1">
                  <c:v>15</c:v>
                </c:pt>
                <c:pt idx="2">
                  <c:v>15</c:v>
                </c:pt>
                <c:pt idx="3" formatCode="0.000">
                  <c:v>15.83</c:v>
                </c:pt>
                <c:pt idx="4" formatCode="0.000">
                  <c:v>16.670000000000002</c:v>
                </c:pt>
                <c:pt idx="5" formatCode="0.000">
                  <c:v>18.337</c:v>
                </c:pt>
                <c:pt idx="6" formatCode="0.000">
                  <c:v>20.170999999999999</c:v>
                </c:pt>
                <c:pt idx="7" formatCode="0.000">
                  <c:v>22.187999999999999</c:v>
                </c:pt>
                <c:pt idx="8" formatCode="0.000">
                  <c:v>24.407</c:v>
                </c:pt>
                <c:pt idx="9" formatCode="0.000">
                  <c:v>26.847999999999999</c:v>
                </c:pt>
                <c:pt idx="10" formatCode="0.000">
                  <c:v>29.553000000000001</c:v>
                </c:pt>
                <c:pt idx="11" formatCode="0.000">
                  <c:v>26.58</c:v>
                </c:pt>
                <c:pt idx="12" formatCode="0.000">
                  <c:v>26.58</c:v>
                </c:pt>
                <c:pt idx="13" formatCode="0.000">
                  <c:v>26.58</c:v>
                </c:pt>
                <c:pt idx="14" formatCode="0.000">
                  <c:v>26.58</c:v>
                </c:pt>
                <c:pt idx="15" formatCode="0.000">
                  <c:v>26.58</c:v>
                </c:pt>
                <c:pt idx="16" formatCode="0.000">
                  <c:v>26.58</c:v>
                </c:pt>
                <c:pt idx="17" formatCode="0.000">
                  <c:v>26.58</c:v>
                </c:pt>
                <c:pt idx="18" formatCode="0.000">
                  <c:v>26.58</c:v>
                </c:pt>
                <c:pt idx="19" formatCode="0.000">
                  <c:v>26.58</c:v>
                </c:pt>
                <c:pt idx="20" formatCode="0.000">
                  <c:v>26.58</c:v>
                </c:pt>
                <c:pt idx="21" formatCode="0.000">
                  <c:v>26.58</c:v>
                </c:pt>
                <c:pt idx="22" formatCode="0.000">
                  <c:v>26.58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8E-42A6-97A9-01203117CDA5}"/>
            </c:ext>
          </c:extLst>
        </c:ser>
        <c:ser>
          <c:idx val="4"/>
          <c:order val="4"/>
          <c:tx>
            <c:strRef>
              <c:f>'Graphique pollution 2'!$G$80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2'!$G$81:$G$103</c:f>
              <c:numCache>
                <c:formatCode>0.0</c:formatCode>
                <c:ptCount val="2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8E-42A6-97A9-01203117CDA5}"/>
            </c:ext>
          </c:extLst>
        </c:ser>
        <c:ser>
          <c:idx val="5"/>
          <c:order val="5"/>
          <c:tx>
            <c:strRef>
              <c:f>'Graphique pollution 2'!$H$80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2'!$B$81:$B$103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2'!$H$81:$H$103</c:f>
              <c:numCache>
                <c:formatCode>0.0</c:formatCode>
                <c:ptCount val="2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8E-42A6-97A9-01203117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496"/>
        <c:axId val="92188032"/>
      </c:lineChart>
      <c:catAx>
        <c:axId val="921864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188032"/>
        <c:crosses val="autoZero"/>
        <c:auto val="1"/>
        <c:lblAlgn val="ctr"/>
        <c:lblOffset val="100"/>
        <c:noMultiLvlLbl val="0"/>
      </c:catAx>
      <c:valAx>
        <c:axId val="921880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186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30976148148761E-2"/>
          <c:y val="4.8554324114455726E-2"/>
          <c:w val="0.80386729901652898"/>
          <c:h val="0.84188801327821405"/>
        </c:manualLayout>
      </c:layout>
      <c:lineChart>
        <c:grouping val="standard"/>
        <c:varyColors val="0"/>
        <c:ser>
          <c:idx val="0"/>
          <c:order val="0"/>
          <c:tx>
            <c:strRef>
              <c:f>'Graphique pollution 2'!$C$106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2'!$C$107:$C$129</c:f>
              <c:numCache>
                <c:formatCode>0.00</c:formatCode>
                <c:ptCount val="23"/>
                <c:pt idx="0">
                  <c:v>2.36</c:v>
                </c:pt>
                <c:pt idx="1">
                  <c:v>2.36</c:v>
                </c:pt>
                <c:pt idx="2">
                  <c:v>2.36</c:v>
                </c:pt>
                <c:pt idx="3">
                  <c:v>2.36</c:v>
                </c:pt>
                <c:pt idx="4">
                  <c:v>2.36</c:v>
                </c:pt>
                <c:pt idx="5">
                  <c:v>3</c:v>
                </c:pt>
                <c:pt idx="6">
                  <c:v>4</c:v>
                </c:pt>
                <c:pt idx="7">
                  <c:v>4.5</c:v>
                </c:pt>
                <c:pt idx="8">
                  <c:v>5.5</c:v>
                </c:pt>
                <c:pt idx="9">
                  <c:v>6.5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1-46E3-968E-65D1D272FDD6}"/>
            </c:ext>
          </c:extLst>
        </c:ser>
        <c:ser>
          <c:idx val="1"/>
          <c:order val="1"/>
          <c:tx>
            <c:strRef>
              <c:f>'Graphique pollution 2'!$D$106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2'!$D$107:$D$129</c:f>
              <c:numCache>
                <c:formatCode>0.000</c:formatCode>
                <c:ptCount val="23"/>
                <c:pt idx="0">
                  <c:v>0.5</c:v>
                </c:pt>
                <c:pt idx="1">
                  <c:v>0.58699999999999997</c:v>
                </c:pt>
                <c:pt idx="2">
                  <c:v>0.65900000000000003</c:v>
                </c:pt>
                <c:pt idx="3">
                  <c:v>0.74</c:v>
                </c:pt>
                <c:pt idx="4">
                  <c:v>0.83099999999999996</c:v>
                </c:pt>
                <c:pt idx="5">
                  <c:v>0.85</c:v>
                </c:pt>
                <c:pt idx="6">
                  <c:v>0.86</c:v>
                </c:pt>
                <c:pt idx="7">
                  <c:v>0.88</c:v>
                </c:pt>
                <c:pt idx="8">
                  <c:v>0.9</c:v>
                </c:pt>
                <c:pt idx="9">
                  <c:v>0.92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  <c:pt idx="20">
                  <c:v>0.94</c:v>
                </c:pt>
                <c:pt idx="21">
                  <c:v>0.94</c:v>
                </c:pt>
                <c:pt idx="22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1-46E3-968E-65D1D272FDD6}"/>
            </c:ext>
          </c:extLst>
        </c:ser>
        <c:ser>
          <c:idx val="2"/>
          <c:order val="2"/>
          <c:tx>
            <c:strRef>
              <c:f>'Graphique pollution 2'!$E$106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2'!$E$107:$E$129</c:f>
              <c:numCache>
                <c:formatCode>0.000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1.63</c:v>
                </c:pt>
                <c:pt idx="12">
                  <c:v>1.63</c:v>
                </c:pt>
                <c:pt idx="13">
                  <c:v>3.25</c:v>
                </c:pt>
                <c:pt idx="14">
                  <c:v>3.25</c:v>
                </c:pt>
                <c:pt idx="15">
                  <c:v>3.25</c:v>
                </c:pt>
                <c:pt idx="16">
                  <c:v>3.25</c:v>
                </c:pt>
                <c:pt idx="17">
                  <c:v>3.25</c:v>
                </c:pt>
                <c:pt idx="18">
                  <c:v>3.25</c:v>
                </c:pt>
                <c:pt idx="19">
                  <c:v>3.25</c:v>
                </c:pt>
                <c:pt idx="20">
                  <c:v>3.25</c:v>
                </c:pt>
                <c:pt idx="21">
                  <c:v>3.25</c:v>
                </c:pt>
                <c:pt idx="22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1-46E3-968E-65D1D272FDD6}"/>
            </c:ext>
          </c:extLst>
        </c:ser>
        <c:ser>
          <c:idx val="3"/>
          <c:order val="3"/>
          <c:tx>
            <c:strRef>
              <c:f>'Graphique pollution 2'!$F$106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2'!$F$107:$F$129</c:f>
              <c:numCache>
                <c:formatCode>0.0</c:formatCode>
                <c:ptCount val="23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 formatCode="0.00">
                  <c:v>8.4</c:v>
                </c:pt>
                <c:pt idx="6" formatCode="0.000">
                  <c:v>8.82</c:v>
                </c:pt>
                <c:pt idx="7" formatCode="0.000">
                  <c:v>9.2609999999999992</c:v>
                </c:pt>
                <c:pt idx="8" formatCode="0.000">
                  <c:v>9.7240000000000002</c:v>
                </c:pt>
                <c:pt idx="9" formatCode="0.000">
                  <c:v>10.210000000000001</c:v>
                </c:pt>
                <c:pt idx="10" formatCode="0.000">
                  <c:v>10.721</c:v>
                </c:pt>
                <c:pt idx="11" formatCode="0.000">
                  <c:v>9.6489999999999991</c:v>
                </c:pt>
                <c:pt idx="12" formatCode="0.000">
                  <c:v>9.6489999999999991</c:v>
                </c:pt>
                <c:pt idx="13" formatCode="0.000">
                  <c:v>9.6489999999999991</c:v>
                </c:pt>
                <c:pt idx="14" formatCode="0.000">
                  <c:v>9.6489999999999991</c:v>
                </c:pt>
                <c:pt idx="15" formatCode="0.000">
                  <c:v>9.6489999999999991</c:v>
                </c:pt>
                <c:pt idx="16" formatCode="0.000">
                  <c:v>9.6489999999999991</c:v>
                </c:pt>
                <c:pt idx="17" formatCode="0.000">
                  <c:v>9.6489999999999991</c:v>
                </c:pt>
                <c:pt idx="18" formatCode="0.000">
                  <c:v>9.6489999999999991</c:v>
                </c:pt>
                <c:pt idx="19" formatCode="0.000">
                  <c:v>9.6489999999999991</c:v>
                </c:pt>
                <c:pt idx="20" formatCode="0.000">
                  <c:v>9.6489999999999991</c:v>
                </c:pt>
                <c:pt idx="21" formatCode="0.000">
                  <c:v>9.6489999999999991</c:v>
                </c:pt>
                <c:pt idx="22" formatCode="0.000">
                  <c:v>9.6489999999999991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51-46E3-968E-65D1D272FDD6}"/>
            </c:ext>
          </c:extLst>
        </c:ser>
        <c:ser>
          <c:idx val="4"/>
          <c:order val="4"/>
          <c:tx>
            <c:strRef>
              <c:f>'Graphique pollution 2'!$G$106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2'!$G$107:$G$129</c:f>
              <c:numCache>
                <c:formatCode>0.000</c:formatCode>
                <c:ptCount val="23"/>
                <c:pt idx="0">
                  <c:v>6.9770000000000003</c:v>
                </c:pt>
                <c:pt idx="1">
                  <c:v>6.9770000000000003</c:v>
                </c:pt>
                <c:pt idx="2">
                  <c:v>7.117</c:v>
                </c:pt>
                <c:pt idx="3">
                  <c:v>7.117</c:v>
                </c:pt>
                <c:pt idx="4">
                  <c:v>7.117</c:v>
                </c:pt>
                <c:pt idx="5">
                  <c:v>7.4096000000000002</c:v>
                </c:pt>
                <c:pt idx="6">
                  <c:v>7.7022000000000004</c:v>
                </c:pt>
                <c:pt idx="7">
                  <c:v>7.9947999999999997</c:v>
                </c:pt>
                <c:pt idx="8">
                  <c:v>8.2873999999999999</c:v>
                </c:pt>
                <c:pt idx="9">
                  <c:v>8.58</c:v>
                </c:pt>
                <c:pt idx="10">
                  <c:v>8.58</c:v>
                </c:pt>
                <c:pt idx="11">
                  <c:v>8.58</c:v>
                </c:pt>
                <c:pt idx="12">
                  <c:v>8.58</c:v>
                </c:pt>
                <c:pt idx="13">
                  <c:v>8.58</c:v>
                </c:pt>
                <c:pt idx="14">
                  <c:v>8.58</c:v>
                </c:pt>
                <c:pt idx="15">
                  <c:v>8.58</c:v>
                </c:pt>
                <c:pt idx="16">
                  <c:v>8.58</c:v>
                </c:pt>
                <c:pt idx="17">
                  <c:v>8.58</c:v>
                </c:pt>
                <c:pt idx="18">
                  <c:v>8.58</c:v>
                </c:pt>
                <c:pt idx="19">
                  <c:v>8.58</c:v>
                </c:pt>
                <c:pt idx="20">
                  <c:v>8.58</c:v>
                </c:pt>
                <c:pt idx="21">
                  <c:v>8.58</c:v>
                </c:pt>
                <c:pt idx="22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51-46E3-968E-65D1D272FDD6}"/>
            </c:ext>
          </c:extLst>
        </c:ser>
        <c:ser>
          <c:idx val="5"/>
          <c:order val="5"/>
          <c:tx>
            <c:strRef>
              <c:f>'Graphique pollution 2'!$H$106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2'!$B$107:$B$129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2'!$H$107:$H$129</c:f>
              <c:numCache>
                <c:formatCode>0.0</c:formatCode>
                <c:ptCount val="23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51-46E3-968E-65D1D272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6800"/>
        <c:axId val="92250880"/>
      </c:lineChart>
      <c:catAx>
        <c:axId val="922368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250880"/>
        <c:crosses val="autoZero"/>
        <c:auto val="1"/>
        <c:lblAlgn val="ctr"/>
        <c:lblOffset val="100"/>
        <c:noMultiLvlLbl val="0"/>
      </c:catAx>
      <c:valAx>
        <c:axId val="92250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236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2'!$C$158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2'!$C$159:$C$169</c:f>
              <c:numCache>
                <c:formatCode>0.000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D-4D7A-ABD2-22A0A29409C2}"/>
            </c:ext>
          </c:extLst>
        </c:ser>
        <c:ser>
          <c:idx val="1"/>
          <c:order val="1"/>
          <c:tx>
            <c:strRef>
              <c:f>'Graphique pollution 2'!$D$158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2'!$D$159:$D$181</c:f>
              <c:numCache>
                <c:formatCode>0.000</c:formatCode>
                <c:ptCount val="23"/>
                <c:pt idx="5" formatCode="0.0">
                  <c:v>4</c:v>
                </c:pt>
                <c:pt idx="6" formatCode="0.0">
                  <c:v>4</c:v>
                </c:pt>
                <c:pt idx="7" formatCode="0.0">
                  <c:v>4</c:v>
                </c:pt>
                <c:pt idx="8" formatCode="0.0">
                  <c:v>4</c:v>
                </c:pt>
                <c:pt idx="9" formatCode="0.0">
                  <c:v>4</c:v>
                </c:pt>
                <c:pt idx="10" formatCode="0.0">
                  <c:v>4</c:v>
                </c:pt>
                <c:pt idx="11" formatCode="0.0">
                  <c:v>4</c:v>
                </c:pt>
                <c:pt idx="12" formatCode="0.0">
                  <c:v>4</c:v>
                </c:pt>
                <c:pt idx="13" formatCode="0.0">
                  <c:v>4</c:v>
                </c:pt>
                <c:pt idx="14" formatCode="0.0">
                  <c:v>4</c:v>
                </c:pt>
                <c:pt idx="15" formatCode="0.0">
                  <c:v>4</c:v>
                </c:pt>
                <c:pt idx="16" formatCode="0.0">
                  <c:v>4</c:v>
                </c:pt>
                <c:pt idx="17" formatCode="0.0">
                  <c:v>4</c:v>
                </c:pt>
                <c:pt idx="18" formatCode="0.0">
                  <c:v>4</c:v>
                </c:pt>
                <c:pt idx="19" formatCode="0.0">
                  <c:v>4</c:v>
                </c:pt>
                <c:pt idx="20" formatCode="0.0">
                  <c:v>4</c:v>
                </c:pt>
                <c:pt idx="21" formatCode="0.0">
                  <c:v>4</c:v>
                </c:pt>
                <c:pt idx="22" formatCode="0.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D-4D7A-ABD2-22A0A29409C2}"/>
            </c:ext>
          </c:extLst>
        </c:ser>
        <c:ser>
          <c:idx val="2"/>
          <c:order val="2"/>
          <c:tx>
            <c:strRef>
              <c:f>'Graphique pollution 2'!$E$158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2'!$E$159:$E$169</c:f>
              <c:numCache>
                <c:formatCode>0.000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D-4D7A-ABD2-22A0A29409C2}"/>
            </c:ext>
          </c:extLst>
        </c:ser>
        <c:ser>
          <c:idx val="4"/>
          <c:order val="3"/>
          <c:tx>
            <c:strRef>
              <c:f>'Graphique pollution 2'!$F$158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2'!$F$159:$F$181</c:f>
              <c:numCache>
                <c:formatCode>0.000</c:formatCode>
                <c:ptCount val="23"/>
                <c:pt idx="5" formatCode="0.00">
                  <c:v>2.9</c:v>
                </c:pt>
                <c:pt idx="6" formatCode="0.00">
                  <c:v>3.1</c:v>
                </c:pt>
                <c:pt idx="7" formatCode="0.00">
                  <c:v>3.3</c:v>
                </c:pt>
                <c:pt idx="8" formatCode="0.00">
                  <c:v>3.5</c:v>
                </c:pt>
                <c:pt idx="9" formatCode="0.00">
                  <c:v>3.7</c:v>
                </c:pt>
                <c:pt idx="10" formatCode="0.00">
                  <c:v>3.9</c:v>
                </c:pt>
                <c:pt idx="11" formatCode="0.00">
                  <c:v>3.51</c:v>
                </c:pt>
                <c:pt idx="12" formatCode="0.00">
                  <c:v>3.51</c:v>
                </c:pt>
                <c:pt idx="13" formatCode="0.00">
                  <c:v>3.51</c:v>
                </c:pt>
                <c:pt idx="14" formatCode="0.00">
                  <c:v>3.51</c:v>
                </c:pt>
                <c:pt idx="15" formatCode="0.00">
                  <c:v>3.51</c:v>
                </c:pt>
                <c:pt idx="16" formatCode="0.00">
                  <c:v>3.51</c:v>
                </c:pt>
                <c:pt idx="17" formatCode="0.00">
                  <c:v>3.51</c:v>
                </c:pt>
                <c:pt idx="18" formatCode="0.00">
                  <c:v>3.51</c:v>
                </c:pt>
                <c:pt idx="19" formatCode="0.00">
                  <c:v>3.51</c:v>
                </c:pt>
                <c:pt idx="20" formatCode="0.00">
                  <c:v>3.51</c:v>
                </c:pt>
                <c:pt idx="21" formatCode="0.00">
                  <c:v>3.51</c:v>
                </c:pt>
                <c:pt idx="22" formatCode="0.00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D-4D7A-ABD2-22A0A29409C2}"/>
            </c:ext>
          </c:extLst>
        </c:ser>
        <c:ser>
          <c:idx val="5"/>
          <c:order val="4"/>
          <c:tx>
            <c:strRef>
              <c:f>'Graphique pollution 2'!$G$158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2'!$G$159:$G$169</c:f>
              <c:numCache>
                <c:formatCode>0.000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3D-4D7A-ABD2-22A0A29409C2}"/>
            </c:ext>
          </c:extLst>
        </c:ser>
        <c:ser>
          <c:idx val="6"/>
          <c:order val="5"/>
          <c:tx>
            <c:strRef>
              <c:f>'Graphique pollution 2'!$H$158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2'!$B$159:$B$181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2'!$H$159:$H$181</c:f>
              <c:numCache>
                <c:formatCode>0.000</c:formatCode>
                <c:ptCount val="23"/>
                <c:pt idx="5" formatCode="0.0">
                  <c:v>1</c:v>
                </c:pt>
                <c:pt idx="6" formatCode="0.0">
                  <c:v>1</c:v>
                </c:pt>
                <c:pt idx="7" formatCode="0.0">
                  <c:v>1</c:v>
                </c:pt>
                <c:pt idx="8" formatCode="0.0">
                  <c:v>1</c:v>
                </c:pt>
                <c:pt idx="9" formatCode="0.0">
                  <c:v>1</c:v>
                </c:pt>
                <c:pt idx="10" formatCode="0.0">
                  <c:v>1</c:v>
                </c:pt>
                <c:pt idx="11" formatCode="0.0">
                  <c:v>4</c:v>
                </c:pt>
                <c:pt idx="12" formatCode="0.0">
                  <c:v>4</c:v>
                </c:pt>
                <c:pt idx="13" formatCode="0.0">
                  <c:v>4</c:v>
                </c:pt>
                <c:pt idx="14" formatCode="0.0">
                  <c:v>4</c:v>
                </c:pt>
                <c:pt idx="15" formatCode="0.0">
                  <c:v>4</c:v>
                </c:pt>
                <c:pt idx="16" formatCode="0.0">
                  <c:v>4</c:v>
                </c:pt>
                <c:pt idx="17" formatCode="0.0">
                  <c:v>4</c:v>
                </c:pt>
                <c:pt idx="18" formatCode="0.0">
                  <c:v>4</c:v>
                </c:pt>
                <c:pt idx="19" formatCode="0.0">
                  <c:v>4</c:v>
                </c:pt>
                <c:pt idx="20" formatCode="0.0">
                  <c:v>4</c:v>
                </c:pt>
                <c:pt idx="21" formatCode="0.0">
                  <c:v>4</c:v>
                </c:pt>
                <c:pt idx="22" formatCode="0.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3D-4D7A-ABD2-22A0A294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2752"/>
        <c:axId val="92532736"/>
      </c:lineChart>
      <c:catAx>
        <c:axId val="92522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532736"/>
        <c:crosses val="autoZero"/>
        <c:auto val="1"/>
        <c:lblAlgn val="ctr"/>
        <c:lblOffset val="100"/>
        <c:noMultiLvlLbl val="0"/>
      </c:catAx>
      <c:valAx>
        <c:axId val="925327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25227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Substances dangereuses surface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v>RMC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2'!$H$185:$H$195</c:f>
              <c:numCache>
                <c:formatCode>0.000</c:formatCode>
                <c:ptCount val="11"/>
                <c:pt idx="8" formatCode="0.0">
                  <c:v>3</c:v>
                </c:pt>
                <c:pt idx="9" formatCode="0.0">
                  <c:v>4</c:v>
                </c:pt>
                <c:pt idx="10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72-43C3-8B46-CB157BCEC45E}"/>
            </c:ext>
          </c:extLst>
        </c:ser>
        <c:ser>
          <c:idx val="1"/>
          <c:order val="1"/>
          <c:tx>
            <c:strRef>
              <c:f>'Graphique pollution 2'!$C$184</c:f>
              <c:strCache>
                <c:ptCount val="1"/>
                <c:pt idx="0">
                  <c:v>AESN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2'!$C$185:$C$207</c:f>
              <c:numCache>
                <c:formatCode>0.000</c:formatCode>
                <c:ptCount val="23"/>
                <c:pt idx="8" formatCode="0.0">
                  <c:v>7.8</c:v>
                </c:pt>
                <c:pt idx="9" formatCode="0.0">
                  <c:v>8</c:v>
                </c:pt>
                <c:pt idx="10" formatCode="0.0">
                  <c:v>8.3000000000000007</c:v>
                </c:pt>
                <c:pt idx="11" formatCode="0.0">
                  <c:v>8.3000000000000007</c:v>
                </c:pt>
                <c:pt idx="12" formatCode="0.0">
                  <c:v>8.3000000000000007</c:v>
                </c:pt>
                <c:pt idx="13" formatCode="0.0">
                  <c:v>8.3000000000000007</c:v>
                </c:pt>
                <c:pt idx="14" formatCode="0.0">
                  <c:v>8.3000000000000007</c:v>
                </c:pt>
                <c:pt idx="15" formatCode="0.0">
                  <c:v>8.3000000000000007</c:v>
                </c:pt>
                <c:pt idx="16" formatCode="0.0">
                  <c:v>8.3000000000000007</c:v>
                </c:pt>
                <c:pt idx="17" formatCode="0.0">
                  <c:v>8.3000000000000007</c:v>
                </c:pt>
                <c:pt idx="18" formatCode="0.0">
                  <c:v>8.3000000000000007</c:v>
                </c:pt>
                <c:pt idx="19" formatCode="0.0">
                  <c:v>8.3000000000000007</c:v>
                </c:pt>
                <c:pt idx="20" formatCode="0.0">
                  <c:v>8.3000000000000007</c:v>
                </c:pt>
                <c:pt idx="21" formatCode="0.0">
                  <c:v>8.3000000000000007</c:v>
                </c:pt>
                <c:pt idx="22" formatCode="0.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2-43C3-8B46-CB157BCEC45E}"/>
            </c:ext>
          </c:extLst>
        </c:ser>
        <c:ser>
          <c:idx val="2"/>
          <c:order val="2"/>
          <c:tx>
            <c:strRef>
              <c:f>'Graphique pollution 2'!$D$184</c:f>
              <c:strCache>
                <c:ptCount val="1"/>
                <c:pt idx="0">
                  <c:v>AG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2'!$D$185:$D$207</c:f>
              <c:numCache>
                <c:formatCode>0.000</c:formatCode>
                <c:ptCount val="23"/>
                <c:pt idx="8" formatCode="0.0">
                  <c:v>3</c:v>
                </c:pt>
                <c:pt idx="9" formatCode="0.0">
                  <c:v>4</c:v>
                </c:pt>
                <c:pt idx="10" formatCode="0.0">
                  <c:v>5</c:v>
                </c:pt>
                <c:pt idx="11" formatCode="0.0">
                  <c:v>5</c:v>
                </c:pt>
                <c:pt idx="12" formatCode="0.0">
                  <c:v>5</c:v>
                </c:pt>
                <c:pt idx="13" formatCode="0.0">
                  <c:v>5</c:v>
                </c:pt>
                <c:pt idx="14" formatCode="0.0">
                  <c:v>5</c:v>
                </c:pt>
                <c:pt idx="15" formatCode="0.0">
                  <c:v>5</c:v>
                </c:pt>
                <c:pt idx="16" formatCode="0.0">
                  <c:v>5</c:v>
                </c:pt>
                <c:pt idx="17" formatCode="0.0">
                  <c:v>5</c:v>
                </c:pt>
                <c:pt idx="18" formatCode="0.0">
                  <c:v>5</c:v>
                </c:pt>
                <c:pt idx="19" formatCode="0.0">
                  <c:v>5</c:v>
                </c:pt>
                <c:pt idx="20" formatCode="0.0">
                  <c:v>5</c:v>
                </c:pt>
                <c:pt idx="21" formatCode="0.0">
                  <c:v>5</c:v>
                </c:pt>
                <c:pt idx="22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2-43C3-8B46-CB157BCEC45E}"/>
            </c:ext>
          </c:extLst>
        </c:ser>
        <c:ser>
          <c:idx val="3"/>
          <c:order val="3"/>
          <c:tx>
            <c:strRef>
              <c:f>'Graphique pollution 2'!$E$184</c:f>
              <c:strCache>
                <c:ptCount val="1"/>
                <c:pt idx="0">
                  <c:v>LB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2'!$E$185:$E$207</c:f>
              <c:numCache>
                <c:formatCode>0.000</c:formatCode>
                <c:ptCount val="23"/>
                <c:pt idx="8" formatCode="0.0">
                  <c:v>6</c:v>
                </c:pt>
                <c:pt idx="9" formatCode="0.0">
                  <c:v>7</c:v>
                </c:pt>
                <c:pt idx="10" formatCode="0.0">
                  <c:v>8</c:v>
                </c:pt>
                <c:pt idx="11" formatCode="0.0">
                  <c:v>8</c:v>
                </c:pt>
                <c:pt idx="12" formatCode="0.0">
                  <c:v>8</c:v>
                </c:pt>
                <c:pt idx="13" formatCode="0.0">
                  <c:v>8</c:v>
                </c:pt>
                <c:pt idx="14" formatCode="0.0">
                  <c:v>8</c:v>
                </c:pt>
                <c:pt idx="15" formatCode="0.0">
                  <c:v>8</c:v>
                </c:pt>
                <c:pt idx="16" formatCode="0.0">
                  <c:v>8</c:v>
                </c:pt>
                <c:pt idx="17" formatCode="0.0">
                  <c:v>8</c:v>
                </c:pt>
                <c:pt idx="18" formatCode="0.0">
                  <c:v>8</c:v>
                </c:pt>
                <c:pt idx="19" formatCode="0.0">
                  <c:v>8</c:v>
                </c:pt>
                <c:pt idx="20" formatCode="0.0">
                  <c:v>8</c:v>
                </c:pt>
                <c:pt idx="21" formatCode="0.0">
                  <c:v>8</c:v>
                </c:pt>
                <c:pt idx="22" formatCode="0.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72-43C3-8B46-CB157BCEC45E}"/>
            </c:ext>
          </c:extLst>
        </c:ser>
        <c:ser>
          <c:idx val="5"/>
          <c:order val="4"/>
          <c:tx>
            <c:strRef>
              <c:f>'Graphique pollution 2'!$G$184</c:f>
              <c:strCache>
                <c:ptCount val="1"/>
                <c:pt idx="0">
                  <c:v>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2'!$G$185:$G$195</c:f>
              <c:numCache>
                <c:formatCode>0.000</c:formatCode>
                <c:ptCount val="11"/>
                <c:pt idx="8" formatCode="0.0">
                  <c:v>4</c:v>
                </c:pt>
                <c:pt idx="9" formatCode="0.0">
                  <c:v>5</c:v>
                </c:pt>
                <c:pt idx="10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72-43C3-8B46-CB157BCEC45E}"/>
            </c:ext>
          </c:extLst>
        </c:ser>
        <c:ser>
          <c:idx val="4"/>
          <c:order val="5"/>
          <c:tx>
            <c:strRef>
              <c:f>'Graphique pollution 2'!$F$184</c:f>
              <c:strCache>
                <c:ptCount val="1"/>
                <c:pt idx="0">
                  <c:v>AP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2'!$B$185:$B$207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2'!$F$185:$F$207</c:f>
              <c:numCache>
                <c:formatCode>0.000</c:formatCode>
                <c:ptCount val="23"/>
                <c:pt idx="8" formatCode="0.0">
                  <c:v>4</c:v>
                </c:pt>
                <c:pt idx="9" formatCode="0.0">
                  <c:v>5</c:v>
                </c:pt>
                <c:pt idx="10" formatCode="0.0">
                  <c:v>6</c:v>
                </c:pt>
                <c:pt idx="11" formatCode="0.0">
                  <c:v>5.4</c:v>
                </c:pt>
                <c:pt idx="12" formatCode="0.0">
                  <c:v>5.4</c:v>
                </c:pt>
                <c:pt idx="13" formatCode="0.0">
                  <c:v>5.4</c:v>
                </c:pt>
                <c:pt idx="14" formatCode="0.0">
                  <c:v>5.4</c:v>
                </c:pt>
                <c:pt idx="15" formatCode="0.0">
                  <c:v>5.4</c:v>
                </c:pt>
                <c:pt idx="16" formatCode="0.0">
                  <c:v>5.4</c:v>
                </c:pt>
                <c:pt idx="17" formatCode="0.0">
                  <c:v>5.4</c:v>
                </c:pt>
                <c:pt idx="18" formatCode="0.0">
                  <c:v>5.4</c:v>
                </c:pt>
                <c:pt idx="19" formatCode="0.0">
                  <c:v>5.4</c:v>
                </c:pt>
                <c:pt idx="20" formatCode="0.0">
                  <c:v>5.4</c:v>
                </c:pt>
                <c:pt idx="21" formatCode="0.0">
                  <c:v>5.4</c:v>
                </c:pt>
                <c:pt idx="22" formatCode="0.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72-43C3-8B46-CB157BCE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35384"/>
        <c:axId val="514338664"/>
      </c:lineChart>
      <c:dateAx>
        <c:axId val="514335384"/>
        <c:scaling>
          <c:orientation val="minMax"/>
        </c:scaling>
        <c:delete val="0"/>
        <c:axPos val="b"/>
        <c:title>
          <c:tx>
            <c:rich>
              <a:bodyPr rot="-12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12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338664"/>
        <c:crosses val="autoZero"/>
        <c:auto val="0"/>
        <c:lblOffset val="100"/>
        <c:baseTimeUnit val="days"/>
      </c:dateAx>
      <c:valAx>
        <c:axId val="51433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335384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Substances dangereuses souterrain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'Graphique pollution 2'!$H$210</c:f>
              <c:strCache>
                <c:ptCount val="1"/>
                <c:pt idx="0">
                  <c:v>RMC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2'!$H$211:$H$221</c:f>
              <c:numCache>
                <c:formatCode>0.000</c:formatCode>
                <c:ptCount val="11"/>
                <c:pt idx="8" formatCode="0.0">
                  <c:v>3</c:v>
                </c:pt>
                <c:pt idx="9" formatCode="0.0">
                  <c:v>4</c:v>
                </c:pt>
                <c:pt idx="10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0F-4381-BC6B-B92CB9E54402}"/>
            </c:ext>
          </c:extLst>
        </c:ser>
        <c:ser>
          <c:idx val="4"/>
          <c:order val="1"/>
          <c:tx>
            <c:strRef>
              <c:f>'Graphique pollution 2'!$F$210</c:f>
              <c:strCache>
                <c:ptCount val="1"/>
                <c:pt idx="0">
                  <c:v>AP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2'!$F$211:$F$233</c:f>
              <c:numCache>
                <c:formatCode>0.000</c:formatCode>
                <c:ptCount val="23"/>
                <c:pt idx="8">
                  <c:v>6.64</c:v>
                </c:pt>
                <c:pt idx="9">
                  <c:v>8.3000000000000007</c:v>
                </c:pt>
                <c:pt idx="10">
                  <c:v>9.9600000000000009</c:v>
                </c:pt>
                <c:pt idx="11">
                  <c:v>8.9640000000000004</c:v>
                </c:pt>
                <c:pt idx="12">
                  <c:v>8.9640000000000004</c:v>
                </c:pt>
                <c:pt idx="13">
                  <c:v>8.9640000000000004</c:v>
                </c:pt>
                <c:pt idx="14">
                  <c:v>8.9640000000000004</c:v>
                </c:pt>
                <c:pt idx="15">
                  <c:v>8.9640000000000004</c:v>
                </c:pt>
                <c:pt idx="16">
                  <c:v>8.9640000000000004</c:v>
                </c:pt>
                <c:pt idx="17">
                  <c:v>8.9640000000000004</c:v>
                </c:pt>
                <c:pt idx="18">
                  <c:v>8.9640000000000004</c:v>
                </c:pt>
                <c:pt idx="19">
                  <c:v>8.9640000000000004</c:v>
                </c:pt>
                <c:pt idx="20">
                  <c:v>8.9640000000000004</c:v>
                </c:pt>
                <c:pt idx="21">
                  <c:v>8.9640000000000004</c:v>
                </c:pt>
                <c:pt idx="22">
                  <c:v>8.9640000000000004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0F-4381-BC6B-B92CB9E54402}"/>
            </c:ext>
          </c:extLst>
        </c:ser>
        <c:ser>
          <c:idx val="2"/>
          <c:order val="2"/>
          <c:tx>
            <c:strRef>
              <c:f>'Graphique pollution 2'!$D$210</c:f>
              <c:strCache>
                <c:ptCount val="1"/>
                <c:pt idx="0">
                  <c:v>AG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2'!$D$211:$D$233</c:f>
              <c:numCache>
                <c:formatCode>0.000</c:formatCode>
                <c:ptCount val="23"/>
                <c:pt idx="8" formatCode="0.0">
                  <c:v>3</c:v>
                </c:pt>
                <c:pt idx="9" formatCode="0.0">
                  <c:v>4</c:v>
                </c:pt>
                <c:pt idx="10" formatCode="0.0">
                  <c:v>5</c:v>
                </c:pt>
                <c:pt idx="11" formatCode="0.0">
                  <c:v>5</c:v>
                </c:pt>
                <c:pt idx="12" formatCode="0.0">
                  <c:v>5</c:v>
                </c:pt>
                <c:pt idx="13" formatCode="0.0">
                  <c:v>5</c:v>
                </c:pt>
                <c:pt idx="14" formatCode="0.0">
                  <c:v>5</c:v>
                </c:pt>
                <c:pt idx="15" formatCode="0.0">
                  <c:v>5</c:v>
                </c:pt>
                <c:pt idx="16" formatCode="0.0">
                  <c:v>5</c:v>
                </c:pt>
                <c:pt idx="17" formatCode="0.0">
                  <c:v>5</c:v>
                </c:pt>
                <c:pt idx="18" formatCode="0.0">
                  <c:v>5</c:v>
                </c:pt>
                <c:pt idx="19" formatCode="0.0">
                  <c:v>5</c:v>
                </c:pt>
                <c:pt idx="20" formatCode="0.0">
                  <c:v>5</c:v>
                </c:pt>
                <c:pt idx="21" formatCode="0.0">
                  <c:v>5</c:v>
                </c:pt>
                <c:pt idx="22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F-4381-BC6B-B92CB9E54402}"/>
            </c:ext>
          </c:extLst>
        </c:ser>
        <c:ser>
          <c:idx val="3"/>
          <c:order val="3"/>
          <c:tx>
            <c:strRef>
              <c:f>'Graphique pollution 2'!$E$210</c:f>
              <c:strCache>
                <c:ptCount val="1"/>
                <c:pt idx="0">
                  <c:v>LB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2'!$E$211:$E$233</c:f>
              <c:numCache>
                <c:formatCode>0</c:formatCode>
                <c:ptCount val="23"/>
                <c:pt idx="8" formatCode="0.00">
                  <c:v>11</c:v>
                </c:pt>
                <c:pt idx="9" formatCode="0.00">
                  <c:v>12</c:v>
                </c:pt>
                <c:pt idx="10" formatCode="0.00">
                  <c:v>13</c:v>
                </c:pt>
                <c:pt idx="11" formatCode="0.00">
                  <c:v>13</c:v>
                </c:pt>
                <c:pt idx="12" formatCode="0.00">
                  <c:v>13</c:v>
                </c:pt>
                <c:pt idx="13" formatCode="0.00">
                  <c:v>13</c:v>
                </c:pt>
                <c:pt idx="14" formatCode="0.00">
                  <c:v>13</c:v>
                </c:pt>
                <c:pt idx="15" formatCode="0.00">
                  <c:v>13</c:v>
                </c:pt>
                <c:pt idx="16" formatCode="0.00">
                  <c:v>13</c:v>
                </c:pt>
                <c:pt idx="17" formatCode="0.00">
                  <c:v>13</c:v>
                </c:pt>
                <c:pt idx="18" formatCode="0.00">
                  <c:v>13</c:v>
                </c:pt>
                <c:pt idx="19" formatCode="0.00">
                  <c:v>13</c:v>
                </c:pt>
                <c:pt idx="20" formatCode="0.00">
                  <c:v>13</c:v>
                </c:pt>
                <c:pt idx="21" formatCode="0.00">
                  <c:v>13</c:v>
                </c:pt>
                <c:pt idx="22" formatCode="0.0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0F-4381-BC6B-B92CB9E54402}"/>
            </c:ext>
          </c:extLst>
        </c:ser>
        <c:ser>
          <c:idx val="1"/>
          <c:order val="4"/>
          <c:tx>
            <c:strRef>
              <c:f>'Graphique pollution 2'!$C$210</c:f>
              <c:strCache>
                <c:ptCount val="1"/>
                <c:pt idx="0">
                  <c:v>AESN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2'!$C$211:$C$233</c:f>
              <c:numCache>
                <c:formatCode>0.000</c:formatCode>
                <c:ptCount val="23"/>
                <c:pt idx="8">
                  <c:v>13</c:v>
                </c:pt>
                <c:pt idx="9">
                  <c:v>15</c:v>
                </c:pt>
                <c:pt idx="10">
                  <c:v>16.600000000000001</c:v>
                </c:pt>
                <c:pt idx="11">
                  <c:v>16.600000000000001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  <c:pt idx="15">
                  <c:v>16.600000000000001</c:v>
                </c:pt>
                <c:pt idx="16">
                  <c:v>16.600000000000001</c:v>
                </c:pt>
                <c:pt idx="17">
                  <c:v>16.600000000000001</c:v>
                </c:pt>
                <c:pt idx="18">
                  <c:v>16.600000000000001</c:v>
                </c:pt>
                <c:pt idx="19">
                  <c:v>16.600000000000001</c:v>
                </c:pt>
                <c:pt idx="20">
                  <c:v>16.600000000000001</c:v>
                </c:pt>
                <c:pt idx="21">
                  <c:v>16.600000000000001</c:v>
                </c:pt>
                <c:pt idx="22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F-4381-BC6B-B92CB9E54402}"/>
            </c:ext>
          </c:extLst>
        </c:ser>
        <c:ser>
          <c:idx val="5"/>
          <c:order val="5"/>
          <c:tx>
            <c:strRef>
              <c:f>'Graphique pollution 2'!$G$210</c:f>
              <c:strCache>
                <c:ptCount val="1"/>
                <c:pt idx="0">
                  <c:v>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'Graphique pollution 2'!$B$211:$B$233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2'!$G$211:$G$233</c:f>
              <c:numCache>
                <c:formatCode>0.000</c:formatCode>
                <c:ptCount val="23"/>
                <c:pt idx="8" formatCode="0.0">
                  <c:v>16.600000000000001</c:v>
                </c:pt>
                <c:pt idx="9" formatCode="0.0">
                  <c:v>16.600000000000001</c:v>
                </c:pt>
                <c:pt idx="10" formatCode="0.0">
                  <c:v>16.600000000000001</c:v>
                </c:pt>
                <c:pt idx="11" formatCode="0.0">
                  <c:v>16.600000000000001</c:v>
                </c:pt>
                <c:pt idx="12" formatCode="0.0">
                  <c:v>16.600000000000001</c:v>
                </c:pt>
                <c:pt idx="13" formatCode="0.0">
                  <c:v>16.600000000000001</c:v>
                </c:pt>
                <c:pt idx="14" formatCode="0.0">
                  <c:v>16.600000000000001</c:v>
                </c:pt>
                <c:pt idx="15" formatCode="0.0">
                  <c:v>16.600000000000001</c:v>
                </c:pt>
                <c:pt idx="16" formatCode="0.0">
                  <c:v>16.600000000000001</c:v>
                </c:pt>
                <c:pt idx="17" formatCode="0.0">
                  <c:v>16.600000000000001</c:v>
                </c:pt>
                <c:pt idx="18" formatCode="0.0">
                  <c:v>16.600000000000001</c:v>
                </c:pt>
                <c:pt idx="19" formatCode="0.0">
                  <c:v>16.600000000000001</c:v>
                </c:pt>
                <c:pt idx="20" formatCode="0.0">
                  <c:v>16.600000000000001</c:v>
                </c:pt>
                <c:pt idx="21" formatCode="0.0">
                  <c:v>16.600000000000001</c:v>
                </c:pt>
                <c:pt idx="22" formatCode="0.0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0F-4381-BC6B-B92CB9E5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906624"/>
        <c:axId val="514907608"/>
      </c:lineChart>
      <c:catAx>
        <c:axId val="51490662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907608"/>
        <c:crosses val="autoZero"/>
        <c:auto val="1"/>
        <c:lblAlgn val="ctr"/>
        <c:lblOffset val="100"/>
        <c:noMultiLvlLbl val="0"/>
      </c:catAx>
      <c:valAx>
        <c:axId val="51490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9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AOX SOUTERRAIN</a:t>
            </a:r>
          </a:p>
        </c:rich>
      </c:tx>
      <c:layout>
        <c:manualLayout>
          <c:xMode val="edge"/>
          <c:yMode val="edge"/>
          <c:x val="0.2886653694079066"/>
          <c:y val="3.8288289042749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2'!$C$132</c:f>
              <c:strCache>
                <c:ptCount val="1"/>
                <c:pt idx="0">
                  <c:v>AESN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2'!$C$133:$C$155</c:f>
              <c:numCache>
                <c:formatCode>0.0</c:formatCode>
                <c:ptCount val="23"/>
                <c:pt idx="0">
                  <c:v>11.8</c:v>
                </c:pt>
                <c:pt idx="1">
                  <c:v>11.8</c:v>
                </c:pt>
                <c:pt idx="2">
                  <c:v>11.8</c:v>
                </c:pt>
                <c:pt idx="3">
                  <c:v>11.8</c:v>
                </c:pt>
                <c:pt idx="4">
                  <c:v>11.8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7-413C-8EE7-C22CF9D049F4}"/>
            </c:ext>
          </c:extLst>
        </c:ser>
        <c:ser>
          <c:idx val="1"/>
          <c:order val="1"/>
          <c:tx>
            <c:strRef>
              <c:f>'Graphique pollution 2'!$D$132</c:f>
              <c:strCache>
                <c:ptCount val="1"/>
                <c:pt idx="0">
                  <c:v>AG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2'!$D$133:$D$149</c:f>
              <c:numCache>
                <c:formatCode>0.000</c:formatCode>
                <c:ptCount val="17"/>
                <c:pt idx="5" formatCode="0.0">
                  <c:v>20</c:v>
                </c:pt>
                <c:pt idx="6" formatCode="0.0">
                  <c:v>20</c:v>
                </c:pt>
                <c:pt idx="7" formatCode="0.0">
                  <c:v>20</c:v>
                </c:pt>
                <c:pt idx="8" formatCode="0.0">
                  <c:v>20</c:v>
                </c:pt>
                <c:pt idx="9" formatCode="0.0">
                  <c:v>20</c:v>
                </c:pt>
                <c:pt idx="10" formatCode="0.0">
                  <c:v>20</c:v>
                </c:pt>
                <c:pt idx="11" formatCode="0.0">
                  <c:v>20</c:v>
                </c:pt>
                <c:pt idx="12" formatCode="0.0">
                  <c:v>20</c:v>
                </c:pt>
                <c:pt idx="13" formatCode="0.0">
                  <c:v>20</c:v>
                </c:pt>
                <c:pt idx="14" formatCode="0.0">
                  <c:v>20</c:v>
                </c:pt>
                <c:pt idx="15" formatCode="0.0">
                  <c:v>20</c:v>
                </c:pt>
                <c:pt idx="16" formatCode="0.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13C-8EE7-C22CF9D049F4}"/>
            </c:ext>
          </c:extLst>
        </c:ser>
        <c:ser>
          <c:idx val="2"/>
          <c:order val="2"/>
          <c:tx>
            <c:strRef>
              <c:f>'Graphique pollution 2'!$E$132</c:f>
              <c:strCache>
                <c:ptCount val="1"/>
                <c:pt idx="0">
                  <c:v>LB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2'!$E$133:$E$155</c:f>
              <c:numCache>
                <c:formatCode>0.000</c:formatCode>
                <c:ptCount val="23"/>
                <c:pt idx="11">
                  <c:v>2.5</c:v>
                </c:pt>
                <c:pt idx="12">
                  <c:v>2.5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7-413C-8EE7-C22CF9D049F4}"/>
            </c:ext>
          </c:extLst>
        </c:ser>
        <c:ser>
          <c:idx val="3"/>
          <c:order val="3"/>
          <c:tx>
            <c:strRef>
              <c:f>'Graphique pollution 2'!$F$132</c:f>
              <c:strCache>
                <c:ptCount val="1"/>
                <c:pt idx="0">
                  <c:v>AP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2'!$F$133:$F$155</c:f>
              <c:numCache>
                <c:formatCode>0.000</c:formatCode>
                <c:ptCount val="23"/>
                <c:pt idx="0">
                  <c:v>7.69</c:v>
                </c:pt>
                <c:pt idx="1">
                  <c:v>9.23</c:v>
                </c:pt>
                <c:pt idx="2">
                  <c:v>9.23</c:v>
                </c:pt>
                <c:pt idx="3">
                  <c:v>10.77</c:v>
                </c:pt>
                <c:pt idx="4">
                  <c:v>12.31</c:v>
                </c:pt>
                <c:pt idx="5">
                  <c:v>12.926</c:v>
                </c:pt>
                <c:pt idx="6">
                  <c:v>13.571999999999999</c:v>
                </c:pt>
                <c:pt idx="7">
                  <c:v>14.250999999999999</c:v>
                </c:pt>
                <c:pt idx="8">
                  <c:v>14.964</c:v>
                </c:pt>
                <c:pt idx="9">
                  <c:v>15.721</c:v>
                </c:pt>
                <c:pt idx="10">
                  <c:v>16.498000000000001</c:v>
                </c:pt>
                <c:pt idx="11">
                  <c:v>14.848000000000001</c:v>
                </c:pt>
                <c:pt idx="12">
                  <c:v>14.848000000000001</c:v>
                </c:pt>
                <c:pt idx="13">
                  <c:v>14.848000000000001</c:v>
                </c:pt>
                <c:pt idx="14">
                  <c:v>14.848000000000001</c:v>
                </c:pt>
                <c:pt idx="15">
                  <c:v>14.848000000000001</c:v>
                </c:pt>
                <c:pt idx="16">
                  <c:v>14.848000000000001</c:v>
                </c:pt>
                <c:pt idx="17">
                  <c:v>14.848000000000001</c:v>
                </c:pt>
                <c:pt idx="18">
                  <c:v>14.848000000000001</c:v>
                </c:pt>
                <c:pt idx="19">
                  <c:v>14.848000000000001</c:v>
                </c:pt>
                <c:pt idx="20">
                  <c:v>14.848000000000001</c:v>
                </c:pt>
                <c:pt idx="21">
                  <c:v>14.848000000000001</c:v>
                </c:pt>
                <c:pt idx="22">
                  <c:v>14.848000000000001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D7-413C-8EE7-C22CF9D049F4}"/>
            </c:ext>
          </c:extLst>
        </c:ser>
        <c:ser>
          <c:idx val="4"/>
          <c:order val="4"/>
          <c:tx>
            <c:strRef>
              <c:f>'Graphique pollution 2'!$G$132</c:f>
              <c:strCache>
                <c:ptCount val="1"/>
                <c:pt idx="0">
                  <c:v>RM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2'!$G$133:$G$155</c:f>
              <c:numCache>
                <c:formatCode>0.0</c:formatCode>
                <c:ptCount val="2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D7-413C-8EE7-C22CF9D049F4}"/>
            </c:ext>
          </c:extLst>
        </c:ser>
        <c:ser>
          <c:idx val="5"/>
          <c:order val="5"/>
          <c:tx>
            <c:strRef>
              <c:f>'Graphique pollution 2'!$H$132</c:f>
              <c:strCache>
                <c:ptCount val="1"/>
                <c:pt idx="0">
                  <c:v>RMC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'Graphique pollution 2'!$B$133:$B$155</c:f>
              <c:numCache>
                <c:formatCode>0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2'!$H$133:$H$155</c:f>
              <c:numCache>
                <c:formatCode>0.0</c:formatCode>
                <c:ptCount val="23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13.8</c:v>
                </c:pt>
                <c:pt idx="6">
                  <c:v>13.8</c:v>
                </c:pt>
                <c:pt idx="7">
                  <c:v>13.8</c:v>
                </c:pt>
                <c:pt idx="8">
                  <c:v>13.8</c:v>
                </c:pt>
                <c:pt idx="9">
                  <c:v>13.8</c:v>
                </c:pt>
                <c:pt idx="10">
                  <c:v>13.8</c:v>
                </c:pt>
                <c:pt idx="11">
                  <c:v>13.8</c:v>
                </c:pt>
                <c:pt idx="12">
                  <c:v>13.8</c:v>
                </c:pt>
                <c:pt idx="13">
                  <c:v>13.8</c:v>
                </c:pt>
                <c:pt idx="14">
                  <c:v>13.8</c:v>
                </c:pt>
                <c:pt idx="15">
                  <c:v>13.8</c:v>
                </c:pt>
                <c:pt idx="16">
                  <c:v>13.8</c:v>
                </c:pt>
                <c:pt idx="17">
                  <c:v>13.8</c:v>
                </c:pt>
                <c:pt idx="18">
                  <c:v>13.8</c:v>
                </c:pt>
                <c:pt idx="19">
                  <c:v>13.8</c:v>
                </c:pt>
                <c:pt idx="20">
                  <c:v>13.8</c:v>
                </c:pt>
                <c:pt idx="21">
                  <c:v>13.8</c:v>
                </c:pt>
                <c:pt idx="22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D7-413C-8EE7-C22CF9D0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62352"/>
        <c:axId val="501556120"/>
      </c:lineChart>
      <c:catAx>
        <c:axId val="5015623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1556120"/>
        <c:crosses val="autoZero"/>
        <c:auto val="1"/>
        <c:lblAlgn val="ctr"/>
        <c:lblOffset val="100"/>
        <c:noMultiLvlLbl val="0"/>
      </c:catAx>
      <c:valAx>
        <c:axId val="50155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156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1'!$C$29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1'!$C$30:$C$52</c:f>
              <c:numCache>
                <c:formatCode>0.000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0.11</c:v>
                </c:pt>
                <c:pt idx="6">
                  <c:v>0.12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1-4DEE-A322-2919862F1193}"/>
            </c:ext>
          </c:extLst>
        </c:ser>
        <c:ser>
          <c:idx val="1"/>
          <c:order val="1"/>
          <c:tx>
            <c:strRef>
              <c:f>'Graphique pollution 1'!$D$29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1'!$D$30:$D$52</c:f>
              <c:numCache>
                <c:formatCode>General</c:formatCode>
                <c:ptCount val="23"/>
                <c:pt idx="0">
                  <c:v>0.05</c:v>
                </c:pt>
                <c:pt idx="1">
                  <c:v>5.1999999999999998E-2</c:v>
                </c:pt>
                <c:pt idx="2">
                  <c:v>5.8000000000000003E-2</c:v>
                </c:pt>
                <c:pt idx="3">
                  <c:v>6.5000000000000002E-2</c:v>
                </c:pt>
                <c:pt idx="4">
                  <c:v>7.2999999999999995E-2</c:v>
                </c:pt>
                <c:pt idx="5">
                  <c:v>7.3999999999999996E-2</c:v>
                </c:pt>
                <c:pt idx="6">
                  <c:v>7.5999999999999998E-2</c:v>
                </c:pt>
                <c:pt idx="7">
                  <c:v>7.6999999999999999E-2</c:v>
                </c:pt>
                <c:pt idx="8">
                  <c:v>7.9000000000000001E-2</c:v>
                </c:pt>
                <c:pt idx="9">
                  <c:v>8.1000000000000003E-2</c:v>
                </c:pt>
                <c:pt idx="10">
                  <c:v>8.2000000000000003E-2</c:v>
                </c:pt>
                <c:pt idx="11">
                  <c:v>8.2000000000000003E-2</c:v>
                </c:pt>
                <c:pt idx="12">
                  <c:v>8.2000000000000003E-2</c:v>
                </c:pt>
                <c:pt idx="13">
                  <c:v>8.2000000000000003E-2</c:v>
                </c:pt>
                <c:pt idx="14">
                  <c:v>8.2000000000000003E-2</c:v>
                </c:pt>
                <c:pt idx="15">
                  <c:v>8.2000000000000003E-2</c:v>
                </c:pt>
                <c:pt idx="16">
                  <c:v>8.2000000000000003E-2</c:v>
                </c:pt>
                <c:pt idx="17">
                  <c:v>8.2000000000000003E-2</c:v>
                </c:pt>
                <c:pt idx="18">
                  <c:v>8.2000000000000003E-2</c:v>
                </c:pt>
                <c:pt idx="19">
                  <c:v>8.2000000000000003E-2</c:v>
                </c:pt>
                <c:pt idx="20">
                  <c:v>8.2000000000000003E-2</c:v>
                </c:pt>
                <c:pt idx="21">
                  <c:v>8.2000000000000003E-2</c:v>
                </c:pt>
                <c:pt idx="22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1-4DEE-A322-2919862F1193}"/>
            </c:ext>
          </c:extLst>
        </c:ser>
        <c:ser>
          <c:idx val="2"/>
          <c:order val="2"/>
          <c:tx>
            <c:strRef>
              <c:f>'Graphique pollution 1'!$E$29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1'!$E$30:$E$52</c:f>
              <c:numCache>
                <c:formatCode>General</c:formatCode>
                <c:ptCount val="23"/>
                <c:pt idx="0">
                  <c:v>9.1999999999999998E-2</c:v>
                </c:pt>
                <c:pt idx="1">
                  <c:v>9.4E-2</c:v>
                </c:pt>
                <c:pt idx="2">
                  <c:v>9.6000000000000002E-2</c:v>
                </c:pt>
                <c:pt idx="3">
                  <c:v>9.8000000000000004E-2</c:v>
                </c:pt>
                <c:pt idx="4">
                  <c:v>0.1</c:v>
                </c:pt>
                <c:pt idx="5" formatCode="0.0000">
                  <c:v>9.9000000000000005E-2</c:v>
                </c:pt>
                <c:pt idx="6" formatCode="0.0000">
                  <c:v>9.8000000000000004E-2</c:v>
                </c:pt>
                <c:pt idx="7" formatCode="0.0000">
                  <c:v>9.7000000000000003E-2</c:v>
                </c:pt>
                <c:pt idx="8" formatCode="0.0000">
                  <c:v>9.6000000000000002E-2</c:v>
                </c:pt>
                <c:pt idx="9" formatCode="0.0000">
                  <c:v>9.5000000000000001E-2</c:v>
                </c:pt>
                <c:pt idx="10">
                  <c:v>9.4100000000000003E-2</c:v>
                </c:pt>
                <c:pt idx="11">
                  <c:v>9.4100000000000003E-2</c:v>
                </c:pt>
                <c:pt idx="12">
                  <c:v>9.4100000000000003E-2</c:v>
                </c:pt>
                <c:pt idx="13">
                  <c:v>9.4100000000000003E-2</c:v>
                </c:pt>
                <c:pt idx="14">
                  <c:v>9.4100000000000003E-2</c:v>
                </c:pt>
                <c:pt idx="15">
                  <c:v>9.4100000000000003E-2</c:v>
                </c:pt>
                <c:pt idx="16">
                  <c:v>9.4100000000000003E-2</c:v>
                </c:pt>
                <c:pt idx="17">
                  <c:v>9.4100000000000003E-2</c:v>
                </c:pt>
                <c:pt idx="18">
                  <c:v>9.4100000000000003E-2</c:v>
                </c:pt>
                <c:pt idx="19">
                  <c:v>9.4100000000000003E-2</c:v>
                </c:pt>
                <c:pt idx="20">
                  <c:v>9.4100000000000003E-2</c:v>
                </c:pt>
                <c:pt idx="21">
                  <c:v>9.4100000000000003E-2</c:v>
                </c:pt>
                <c:pt idx="22">
                  <c:v>9.4100000000000003E-2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1-4DEE-A322-2919862F1193}"/>
            </c:ext>
          </c:extLst>
        </c:ser>
        <c:ser>
          <c:idx val="3"/>
          <c:order val="3"/>
          <c:tx>
            <c:strRef>
              <c:f>'Graphique pollution 1'!$F$29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1'!$F$30:$F$52</c:f>
              <c:numCache>
                <c:formatCode>General</c:formatCode>
                <c:ptCount val="23"/>
                <c:pt idx="0">
                  <c:v>0.1</c:v>
                </c:pt>
                <c:pt idx="1">
                  <c:v>0.10199999999999999</c:v>
                </c:pt>
                <c:pt idx="2">
                  <c:v>0.10199999999999999</c:v>
                </c:pt>
                <c:pt idx="3">
                  <c:v>0.104</c:v>
                </c:pt>
                <c:pt idx="4">
                  <c:v>0.106</c:v>
                </c:pt>
                <c:pt idx="5">
                  <c:v>0.111</c:v>
                </c:pt>
                <c:pt idx="6">
                  <c:v>0.11700000000000001</c:v>
                </c:pt>
                <c:pt idx="7">
                  <c:v>0.123</c:v>
                </c:pt>
                <c:pt idx="8">
                  <c:v>0.129</c:v>
                </c:pt>
                <c:pt idx="9">
                  <c:v>0.13500000000000001</c:v>
                </c:pt>
                <c:pt idx="10">
                  <c:v>0.14199999999999999</c:v>
                </c:pt>
                <c:pt idx="11">
                  <c:v>0.128</c:v>
                </c:pt>
                <c:pt idx="12">
                  <c:v>0.128</c:v>
                </c:pt>
                <c:pt idx="13">
                  <c:v>0.128</c:v>
                </c:pt>
                <c:pt idx="14">
                  <c:v>0.128</c:v>
                </c:pt>
                <c:pt idx="15">
                  <c:v>0.128</c:v>
                </c:pt>
                <c:pt idx="16">
                  <c:v>0.128</c:v>
                </c:pt>
                <c:pt idx="17">
                  <c:v>0.128</c:v>
                </c:pt>
                <c:pt idx="18">
                  <c:v>0.128</c:v>
                </c:pt>
                <c:pt idx="19">
                  <c:v>0.128</c:v>
                </c:pt>
                <c:pt idx="20">
                  <c:v>0.128</c:v>
                </c:pt>
                <c:pt idx="21">
                  <c:v>0.128</c:v>
                </c:pt>
                <c:pt idx="22">
                  <c:v>0.128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1-4DEE-A322-2919862F1193}"/>
            </c:ext>
          </c:extLst>
        </c:ser>
        <c:ser>
          <c:idx val="4"/>
          <c:order val="4"/>
          <c:tx>
            <c:strRef>
              <c:f>'Graphique pollution 1'!$G$29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1'!$G$30:$G$52</c:f>
              <c:numCache>
                <c:formatCode>General</c:formatCode>
                <c:ptCount val="23"/>
                <c:pt idx="0">
                  <c:v>6.7000000000000004E-2</c:v>
                </c:pt>
                <c:pt idx="1">
                  <c:v>6.7000000000000004E-2</c:v>
                </c:pt>
                <c:pt idx="2">
                  <c:v>6.8000000000000005E-2</c:v>
                </c:pt>
                <c:pt idx="3">
                  <c:v>6.8000000000000005E-2</c:v>
                </c:pt>
                <c:pt idx="4">
                  <c:v>6.8000000000000005E-2</c:v>
                </c:pt>
                <c:pt idx="5" formatCode="0.0000">
                  <c:v>7.6200000000000004E-2</c:v>
                </c:pt>
                <c:pt idx="6">
                  <c:v>8.4400000000000003E-2</c:v>
                </c:pt>
                <c:pt idx="7">
                  <c:v>9.2600000000000002E-2</c:v>
                </c:pt>
                <c:pt idx="8">
                  <c:v>0.1008</c:v>
                </c:pt>
                <c:pt idx="9">
                  <c:v>0.109</c:v>
                </c:pt>
                <c:pt idx="10">
                  <c:v>0.109</c:v>
                </c:pt>
                <c:pt idx="11">
                  <c:v>0.109</c:v>
                </c:pt>
                <c:pt idx="12">
                  <c:v>0.109</c:v>
                </c:pt>
                <c:pt idx="13">
                  <c:v>0.109</c:v>
                </c:pt>
                <c:pt idx="14">
                  <c:v>0.109</c:v>
                </c:pt>
                <c:pt idx="15">
                  <c:v>0.109</c:v>
                </c:pt>
                <c:pt idx="16">
                  <c:v>0.109</c:v>
                </c:pt>
                <c:pt idx="17">
                  <c:v>0.109</c:v>
                </c:pt>
                <c:pt idx="18">
                  <c:v>0.109</c:v>
                </c:pt>
                <c:pt idx="19">
                  <c:v>0.109</c:v>
                </c:pt>
                <c:pt idx="20">
                  <c:v>0.109</c:v>
                </c:pt>
                <c:pt idx="21">
                  <c:v>0.109</c:v>
                </c:pt>
                <c:pt idx="22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41-4DEE-A322-2919862F1193}"/>
            </c:ext>
          </c:extLst>
        </c:ser>
        <c:ser>
          <c:idx val="5"/>
          <c:order val="5"/>
          <c:tx>
            <c:strRef>
              <c:f>'Graphique pollution 1'!$H$29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1'!$B$30:$B$52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1'!$H$30:$H$52</c:f>
              <c:numCache>
                <c:formatCode>General</c:formatCode>
                <c:ptCount val="23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  <c:pt idx="18">
                  <c:v>0.12</c:v>
                </c:pt>
                <c:pt idx="19">
                  <c:v>0.12</c:v>
                </c:pt>
                <c:pt idx="20">
                  <c:v>0.12</c:v>
                </c:pt>
                <c:pt idx="21">
                  <c:v>0.12</c:v>
                </c:pt>
                <c:pt idx="22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1-4DEE-A322-2919862F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464"/>
        <c:axId val="90948352"/>
      </c:lineChart>
      <c:catAx>
        <c:axId val="909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48352"/>
        <c:crosses val="autoZero"/>
        <c:auto val="1"/>
        <c:lblAlgn val="ctr"/>
        <c:lblOffset val="100"/>
        <c:noMultiLvlLbl val="0"/>
      </c:catAx>
      <c:valAx>
        <c:axId val="9094835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42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1'!$C$55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1'!$C$56:$C$78</c:f>
              <c:numCache>
                <c:formatCode>0.000</c:formatCode>
                <c:ptCount val="2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587-B64A-36C0E19F8B20}"/>
            </c:ext>
          </c:extLst>
        </c:ser>
        <c:ser>
          <c:idx val="1"/>
          <c:order val="1"/>
          <c:tx>
            <c:strRef>
              <c:f>'Graphique pollution 1'!$D$55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1'!$D$56:$D$78</c:f>
              <c:numCache>
                <c:formatCode>General</c:formatCode>
                <c:ptCount val="23"/>
                <c:pt idx="0">
                  <c:v>0.1</c:v>
                </c:pt>
                <c:pt idx="1">
                  <c:v>0.10299999999999999</c:v>
                </c:pt>
                <c:pt idx="2">
                  <c:v>0.11600000000000001</c:v>
                </c:pt>
                <c:pt idx="3">
                  <c:v>0.13</c:v>
                </c:pt>
                <c:pt idx="4">
                  <c:v>0.14599999999999999</c:v>
                </c:pt>
                <c:pt idx="5">
                  <c:v>0.14899999999999999</c:v>
                </c:pt>
                <c:pt idx="6">
                  <c:v>0.152</c:v>
                </c:pt>
                <c:pt idx="7">
                  <c:v>0.155</c:v>
                </c:pt>
                <c:pt idx="8">
                  <c:v>0.158</c:v>
                </c:pt>
                <c:pt idx="9">
                  <c:v>0.16400000000000001</c:v>
                </c:pt>
                <c:pt idx="10">
                  <c:v>0.16400000000000001</c:v>
                </c:pt>
                <c:pt idx="11">
                  <c:v>0.16400000000000001</c:v>
                </c:pt>
                <c:pt idx="12">
                  <c:v>0.16400000000000001</c:v>
                </c:pt>
                <c:pt idx="13">
                  <c:v>0.16400000000000001</c:v>
                </c:pt>
                <c:pt idx="14">
                  <c:v>0.16400000000000001</c:v>
                </c:pt>
                <c:pt idx="15">
                  <c:v>0.16400000000000001</c:v>
                </c:pt>
                <c:pt idx="16">
                  <c:v>0.16400000000000001</c:v>
                </c:pt>
                <c:pt idx="17">
                  <c:v>0.16400000000000001</c:v>
                </c:pt>
                <c:pt idx="18">
                  <c:v>0.16400000000000001</c:v>
                </c:pt>
                <c:pt idx="19">
                  <c:v>0.16400000000000001</c:v>
                </c:pt>
                <c:pt idx="20">
                  <c:v>0.16400000000000001</c:v>
                </c:pt>
                <c:pt idx="21">
                  <c:v>0.16400000000000001</c:v>
                </c:pt>
                <c:pt idx="22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587-B64A-36C0E19F8B20}"/>
            </c:ext>
          </c:extLst>
        </c:ser>
        <c:ser>
          <c:idx val="2"/>
          <c:order val="2"/>
          <c:tx>
            <c:strRef>
              <c:f>'Graphique pollution 1'!$E$55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1'!$E$56:$E$78</c:f>
              <c:numCache>
                <c:formatCode>General</c:formatCode>
                <c:ptCount val="23"/>
                <c:pt idx="0">
                  <c:v>0.184</c:v>
                </c:pt>
                <c:pt idx="1">
                  <c:v>0.188</c:v>
                </c:pt>
                <c:pt idx="2">
                  <c:v>0.192</c:v>
                </c:pt>
                <c:pt idx="3">
                  <c:v>0.19600000000000001</c:v>
                </c:pt>
                <c:pt idx="4">
                  <c:v>0.2</c:v>
                </c:pt>
                <c:pt idx="5" formatCode="0.0000">
                  <c:v>0.19800000000000001</c:v>
                </c:pt>
                <c:pt idx="6" formatCode="0.0000">
                  <c:v>0.19600000000000001</c:v>
                </c:pt>
                <c:pt idx="7" formatCode="0.0000">
                  <c:v>0.19400000000000001</c:v>
                </c:pt>
                <c:pt idx="8" formatCode="0.0000">
                  <c:v>0.19209999999999999</c:v>
                </c:pt>
                <c:pt idx="9" formatCode="0.0000">
                  <c:v>0.19020000000000001</c:v>
                </c:pt>
                <c:pt idx="10">
                  <c:v>0.1883</c:v>
                </c:pt>
                <c:pt idx="11">
                  <c:v>0.1883</c:v>
                </c:pt>
                <c:pt idx="12">
                  <c:v>0.1883</c:v>
                </c:pt>
                <c:pt idx="13">
                  <c:v>0.1883</c:v>
                </c:pt>
                <c:pt idx="14">
                  <c:v>0.1883</c:v>
                </c:pt>
                <c:pt idx="15">
                  <c:v>0.1883</c:v>
                </c:pt>
                <c:pt idx="16">
                  <c:v>0.1883</c:v>
                </c:pt>
                <c:pt idx="17">
                  <c:v>0.1883</c:v>
                </c:pt>
                <c:pt idx="18">
                  <c:v>0.1883</c:v>
                </c:pt>
                <c:pt idx="19">
                  <c:v>0.1883</c:v>
                </c:pt>
                <c:pt idx="20">
                  <c:v>0.1883</c:v>
                </c:pt>
                <c:pt idx="21">
                  <c:v>0.1883</c:v>
                </c:pt>
                <c:pt idx="22">
                  <c:v>0.1883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F-4587-B64A-36C0E19F8B20}"/>
            </c:ext>
          </c:extLst>
        </c:ser>
        <c:ser>
          <c:idx val="3"/>
          <c:order val="3"/>
          <c:tx>
            <c:strRef>
              <c:f>'Graphique pollution 1'!$F$55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1'!$F$56:$F$78</c:f>
              <c:numCache>
                <c:formatCode>General</c:formatCode>
                <c:ptCount val="23"/>
                <c:pt idx="0">
                  <c:v>0.2</c:v>
                </c:pt>
                <c:pt idx="1">
                  <c:v>0.20399999999999999</c:v>
                </c:pt>
                <c:pt idx="2">
                  <c:v>0.20399999999999999</c:v>
                </c:pt>
                <c:pt idx="3">
                  <c:v>0.20799999999999999</c:v>
                </c:pt>
                <c:pt idx="4">
                  <c:v>0.21199999999999999</c:v>
                </c:pt>
                <c:pt idx="5">
                  <c:v>0.223</c:v>
                </c:pt>
                <c:pt idx="6">
                  <c:v>0.23400000000000001</c:v>
                </c:pt>
                <c:pt idx="7">
                  <c:v>0.246</c:v>
                </c:pt>
                <c:pt idx="8">
                  <c:v>0.25800000000000001</c:v>
                </c:pt>
                <c:pt idx="9">
                  <c:v>0.27100000000000002</c:v>
                </c:pt>
                <c:pt idx="10">
                  <c:v>0.28499999999999998</c:v>
                </c:pt>
                <c:pt idx="11">
                  <c:v>0.25700000000000001</c:v>
                </c:pt>
                <c:pt idx="12">
                  <c:v>0.25700000000000001</c:v>
                </c:pt>
                <c:pt idx="13">
                  <c:v>0.25700000000000001</c:v>
                </c:pt>
                <c:pt idx="14">
                  <c:v>0.25700000000000001</c:v>
                </c:pt>
                <c:pt idx="15">
                  <c:v>0.25700000000000001</c:v>
                </c:pt>
                <c:pt idx="16">
                  <c:v>0.25700000000000001</c:v>
                </c:pt>
                <c:pt idx="17">
                  <c:v>0.25700000000000001</c:v>
                </c:pt>
                <c:pt idx="18">
                  <c:v>0.25700000000000001</c:v>
                </c:pt>
                <c:pt idx="19">
                  <c:v>0.25700000000000001</c:v>
                </c:pt>
                <c:pt idx="20">
                  <c:v>0.25700000000000001</c:v>
                </c:pt>
                <c:pt idx="21">
                  <c:v>0.25700000000000001</c:v>
                </c:pt>
                <c:pt idx="22">
                  <c:v>0.25700000000000001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8F-4587-B64A-36C0E19F8B20}"/>
            </c:ext>
          </c:extLst>
        </c:ser>
        <c:ser>
          <c:idx val="4"/>
          <c:order val="4"/>
          <c:tx>
            <c:strRef>
              <c:f>'Graphique pollution 1'!$G$55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1'!$G$56:$G$78</c:f>
              <c:numCache>
                <c:formatCode>General</c:formatCode>
                <c:ptCount val="23"/>
                <c:pt idx="0">
                  <c:v>0.13500000000000001</c:v>
                </c:pt>
                <c:pt idx="1">
                  <c:v>0.13500000000000001</c:v>
                </c:pt>
                <c:pt idx="2">
                  <c:v>0.13800000000000001</c:v>
                </c:pt>
                <c:pt idx="3">
                  <c:v>0.13800000000000001</c:v>
                </c:pt>
                <c:pt idx="4">
                  <c:v>0.13800000000000001</c:v>
                </c:pt>
                <c:pt idx="5" formatCode="0.0000">
                  <c:v>0.15440000000000001</c:v>
                </c:pt>
                <c:pt idx="6">
                  <c:v>0.17080000000000001</c:v>
                </c:pt>
                <c:pt idx="7">
                  <c:v>0.18720000000000001</c:v>
                </c:pt>
                <c:pt idx="8">
                  <c:v>0.2036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8F-4587-B64A-36C0E19F8B20}"/>
            </c:ext>
          </c:extLst>
        </c:ser>
        <c:ser>
          <c:idx val="5"/>
          <c:order val="5"/>
          <c:tx>
            <c:strRef>
              <c:f>'Graphique pollution 1'!$H$55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1'!$B$56:$B$78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1'!$H$56:$H$78</c:f>
              <c:numCache>
                <c:formatCode>General</c:formatCode>
                <c:ptCount val="23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8F-4587-B64A-36C0E19F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88928"/>
        <c:axId val="90990464"/>
      </c:lineChart>
      <c:catAx>
        <c:axId val="909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90464"/>
        <c:crosses val="autoZero"/>
        <c:auto val="1"/>
        <c:lblAlgn val="ctr"/>
        <c:lblOffset val="100"/>
        <c:noMultiLvlLbl val="0"/>
      </c:catAx>
      <c:valAx>
        <c:axId val="909904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0988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1'!$C$81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1'!$C$82:$C$104</c:f>
              <c:numCache>
                <c:formatCode>0.000</c:formatCode>
                <c:ptCount val="23"/>
                <c:pt idx="0">
                  <c:v>0.436</c:v>
                </c:pt>
                <c:pt idx="1">
                  <c:v>0.50600000000000001</c:v>
                </c:pt>
                <c:pt idx="2">
                  <c:v>0.50600000000000001</c:v>
                </c:pt>
                <c:pt idx="3">
                  <c:v>0.58699999999999997</c:v>
                </c:pt>
                <c:pt idx="4">
                  <c:v>0.58699999999999997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A-44BD-A1A5-315BA4766CCD}"/>
            </c:ext>
          </c:extLst>
        </c:ser>
        <c:ser>
          <c:idx val="1"/>
          <c:order val="1"/>
          <c:tx>
            <c:strRef>
              <c:f>'Graphique pollution 1'!$D$81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1'!$D$82:$D$104</c:f>
              <c:numCache>
                <c:formatCode>General</c:formatCode>
                <c:ptCount val="23"/>
                <c:pt idx="0">
                  <c:v>0.2</c:v>
                </c:pt>
                <c:pt idx="1">
                  <c:v>0.20599999999999999</c:v>
                </c:pt>
                <c:pt idx="2">
                  <c:v>0.23100000000000001</c:v>
                </c:pt>
                <c:pt idx="3">
                  <c:v>0.26</c:v>
                </c:pt>
                <c:pt idx="4">
                  <c:v>0.29099999999999998</c:v>
                </c:pt>
                <c:pt idx="5">
                  <c:v>0.3</c:v>
                </c:pt>
                <c:pt idx="6">
                  <c:v>0.30499999999999999</c:v>
                </c:pt>
                <c:pt idx="7">
                  <c:v>0.31</c:v>
                </c:pt>
                <c:pt idx="8">
                  <c:v>0.315</c:v>
                </c:pt>
                <c:pt idx="9">
                  <c:v>0.32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A-44BD-A1A5-315BA4766CCD}"/>
            </c:ext>
          </c:extLst>
        </c:ser>
        <c:ser>
          <c:idx val="2"/>
          <c:order val="2"/>
          <c:tx>
            <c:strRef>
              <c:f>'Graphique pollution 1'!$E$81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1'!$E$82:$E$104</c:f>
              <c:numCache>
                <c:formatCode>General</c:formatCode>
                <c:ptCount val="23"/>
                <c:pt idx="0">
                  <c:v>0.32300000000000001</c:v>
                </c:pt>
                <c:pt idx="1">
                  <c:v>0.32900000000000001</c:v>
                </c:pt>
                <c:pt idx="2">
                  <c:v>0.33600000000000002</c:v>
                </c:pt>
                <c:pt idx="3">
                  <c:v>0.34300000000000003</c:v>
                </c:pt>
                <c:pt idx="4">
                  <c:v>0.35</c:v>
                </c:pt>
                <c:pt idx="5">
                  <c:v>0.34649999999999997</c:v>
                </c:pt>
                <c:pt idx="6" formatCode="0.0000">
                  <c:v>0.34200000000000003</c:v>
                </c:pt>
                <c:pt idx="7" formatCode="0.0000">
                  <c:v>0.33960000000000001</c:v>
                </c:pt>
                <c:pt idx="8" formatCode="0.0000">
                  <c:v>0.3362</c:v>
                </c:pt>
                <c:pt idx="9" formatCode="0.0000">
                  <c:v>0.33279999999999998</c:v>
                </c:pt>
                <c:pt idx="10">
                  <c:v>0.32950000000000002</c:v>
                </c:pt>
                <c:pt idx="11">
                  <c:v>0.32950000000000002</c:v>
                </c:pt>
                <c:pt idx="12">
                  <c:v>0.32950000000000002</c:v>
                </c:pt>
                <c:pt idx="13">
                  <c:v>0.32950000000000002</c:v>
                </c:pt>
                <c:pt idx="14">
                  <c:v>0.32950000000000002</c:v>
                </c:pt>
                <c:pt idx="15">
                  <c:v>0.32950000000000002</c:v>
                </c:pt>
                <c:pt idx="16">
                  <c:v>0.32950000000000002</c:v>
                </c:pt>
                <c:pt idx="17">
                  <c:v>0.32950000000000002</c:v>
                </c:pt>
                <c:pt idx="18">
                  <c:v>0.32950000000000002</c:v>
                </c:pt>
                <c:pt idx="19">
                  <c:v>0.32950000000000002</c:v>
                </c:pt>
                <c:pt idx="20">
                  <c:v>0.32950000000000002</c:v>
                </c:pt>
                <c:pt idx="21">
                  <c:v>0.32950000000000002</c:v>
                </c:pt>
                <c:pt idx="22">
                  <c:v>0.32950000000000002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A-44BD-A1A5-315BA4766CCD}"/>
            </c:ext>
          </c:extLst>
        </c:ser>
        <c:ser>
          <c:idx val="3"/>
          <c:order val="3"/>
          <c:tx>
            <c:strRef>
              <c:f>'Graphique pollution 1'!$F$81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1'!$F$82:$F$104</c:f>
              <c:numCache>
                <c:formatCode>General</c:formatCode>
                <c:ptCount val="23"/>
                <c:pt idx="0">
                  <c:v>0.35</c:v>
                </c:pt>
                <c:pt idx="1">
                  <c:v>0.35699999999999998</c:v>
                </c:pt>
                <c:pt idx="2">
                  <c:v>0.35699999999999998</c:v>
                </c:pt>
                <c:pt idx="3">
                  <c:v>0.36399999999999999</c:v>
                </c:pt>
                <c:pt idx="4">
                  <c:v>0.371</c:v>
                </c:pt>
                <c:pt idx="5">
                  <c:v>0.39</c:v>
                </c:pt>
                <c:pt idx="6">
                  <c:v>0.41</c:v>
                </c:pt>
                <c:pt idx="7">
                  <c:v>0.43099999999999999</c:v>
                </c:pt>
                <c:pt idx="8">
                  <c:v>0.45300000000000001</c:v>
                </c:pt>
                <c:pt idx="9">
                  <c:v>0.47599999999999998</c:v>
                </c:pt>
                <c:pt idx="10">
                  <c:v>0.5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  <c:pt idx="18">
                  <c:v>0.45</c:v>
                </c:pt>
                <c:pt idx="19">
                  <c:v>0.45</c:v>
                </c:pt>
                <c:pt idx="20">
                  <c:v>0.45</c:v>
                </c:pt>
                <c:pt idx="21">
                  <c:v>0.45</c:v>
                </c:pt>
                <c:pt idx="22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7A-44BD-A1A5-315BA4766CCD}"/>
            </c:ext>
          </c:extLst>
        </c:ser>
        <c:ser>
          <c:idx val="4"/>
          <c:order val="4"/>
          <c:tx>
            <c:strRef>
              <c:f>'Graphique pollution 1'!$G$81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1'!$G$82:$G$104</c:f>
              <c:numCache>
                <c:formatCode>General</c:formatCode>
                <c:ptCount val="23"/>
                <c:pt idx="0">
                  <c:v>0.23400000000000001</c:v>
                </c:pt>
                <c:pt idx="1">
                  <c:v>0.23400000000000001</c:v>
                </c:pt>
                <c:pt idx="2">
                  <c:v>0.23899999999999999</c:v>
                </c:pt>
                <c:pt idx="3">
                  <c:v>0.23899999999999999</c:v>
                </c:pt>
                <c:pt idx="4">
                  <c:v>0.23899999999999999</c:v>
                </c:pt>
                <c:pt idx="5" formatCode="0.0000">
                  <c:v>0.26779999999999998</c:v>
                </c:pt>
                <c:pt idx="6">
                  <c:v>0.29659999999999997</c:v>
                </c:pt>
                <c:pt idx="7">
                  <c:v>0.32540000000000002</c:v>
                </c:pt>
                <c:pt idx="8">
                  <c:v>0.35420000000000001</c:v>
                </c:pt>
                <c:pt idx="9">
                  <c:v>0.38300000000000001</c:v>
                </c:pt>
                <c:pt idx="10">
                  <c:v>0.38299999999999995</c:v>
                </c:pt>
                <c:pt idx="11">
                  <c:v>0.38299999999999995</c:v>
                </c:pt>
                <c:pt idx="12">
                  <c:v>0.38299999999999995</c:v>
                </c:pt>
                <c:pt idx="13">
                  <c:v>0.38299999999999995</c:v>
                </c:pt>
                <c:pt idx="14">
                  <c:v>0.38299999999999995</c:v>
                </c:pt>
                <c:pt idx="15">
                  <c:v>0.38299999999999995</c:v>
                </c:pt>
                <c:pt idx="16">
                  <c:v>0.38299999999999995</c:v>
                </c:pt>
                <c:pt idx="17">
                  <c:v>0.38299999999999995</c:v>
                </c:pt>
                <c:pt idx="18">
                  <c:v>0.38299999999999995</c:v>
                </c:pt>
                <c:pt idx="19">
                  <c:v>0.38299999999999995</c:v>
                </c:pt>
                <c:pt idx="20">
                  <c:v>0.38299999999999995</c:v>
                </c:pt>
                <c:pt idx="21">
                  <c:v>0.38299999999999995</c:v>
                </c:pt>
                <c:pt idx="22">
                  <c:v>0.38299999999999995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7A-44BD-A1A5-315BA4766CCD}"/>
            </c:ext>
          </c:extLst>
        </c:ser>
        <c:ser>
          <c:idx val="5"/>
          <c:order val="5"/>
          <c:tx>
            <c:strRef>
              <c:f>'Graphique pollution 1'!$H$81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1'!$B$82:$B$104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1'!$H$82:$H$104</c:f>
              <c:numCache>
                <c:formatCode>General</c:formatCode>
                <c:ptCount val="23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  <c:pt idx="18">
                  <c:v>0.35</c:v>
                </c:pt>
                <c:pt idx="19">
                  <c:v>0.35</c:v>
                </c:pt>
                <c:pt idx="20">
                  <c:v>0.35</c:v>
                </c:pt>
                <c:pt idx="21">
                  <c:v>0.35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7A-44BD-A1A5-315BA476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23232"/>
        <c:axId val="91024768"/>
      </c:lineChart>
      <c:catAx>
        <c:axId val="910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024768"/>
        <c:crosses val="autoZero"/>
        <c:auto val="1"/>
        <c:lblAlgn val="ctr"/>
        <c:lblOffset val="100"/>
        <c:noMultiLvlLbl val="0"/>
      </c:catAx>
      <c:valAx>
        <c:axId val="910247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0232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1'!$C$107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1'!$C$108:$C$130</c:f>
              <c:numCache>
                <c:formatCode>0.0000</c:formatCode>
                <c:ptCount val="23"/>
                <c:pt idx="0" formatCode="0.000">
                  <c:v>6.9000000000000006E-2</c:v>
                </c:pt>
                <c:pt idx="1">
                  <c:v>8.2799999999999999E-2</c:v>
                </c:pt>
                <c:pt idx="2">
                  <c:v>9.4E-2</c:v>
                </c:pt>
                <c:pt idx="3">
                  <c:v>0.11899999999999999</c:v>
                </c:pt>
                <c:pt idx="4">
                  <c:v>0.14299999999999999</c:v>
                </c:pt>
                <c:pt idx="5">
                  <c:v>0.15</c:v>
                </c:pt>
                <c:pt idx="6">
                  <c:v>0.16</c:v>
                </c:pt>
                <c:pt idx="7">
                  <c:v>0.15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6-4B96-9E29-2A98EF83CCE2}"/>
            </c:ext>
          </c:extLst>
        </c:ser>
        <c:ser>
          <c:idx val="1"/>
          <c:order val="1"/>
          <c:tx>
            <c:strRef>
              <c:f>'Graphique pollution 1'!$D$107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1'!$D$108:$D$118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6-4B96-9E29-2A98EF83CCE2}"/>
            </c:ext>
          </c:extLst>
        </c:ser>
        <c:ser>
          <c:idx val="2"/>
          <c:order val="2"/>
          <c:tx>
            <c:strRef>
              <c:f>'Graphique pollution 1'!$E$107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1'!$E$108:$E$130</c:f>
              <c:numCache>
                <c:formatCode>General</c:formatCode>
                <c:ptCount val="23"/>
                <c:pt idx="11" formatCode="0.0000">
                  <c:v>0.04</c:v>
                </c:pt>
                <c:pt idx="12" formatCode="0.0000">
                  <c:v>0.04</c:v>
                </c:pt>
                <c:pt idx="13" formatCode="0.0000">
                  <c:v>0.08</c:v>
                </c:pt>
                <c:pt idx="14" formatCode="0.0000">
                  <c:v>0.08</c:v>
                </c:pt>
                <c:pt idx="15" formatCode="0.0000">
                  <c:v>9.2999999999999999E-2</c:v>
                </c:pt>
                <c:pt idx="16" formatCode="0.0000">
                  <c:v>0.105</c:v>
                </c:pt>
                <c:pt idx="17" formatCode="0.0000">
                  <c:v>0.105</c:v>
                </c:pt>
                <c:pt idx="18" formatCode="0.0000">
                  <c:v>0.105</c:v>
                </c:pt>
                <c:pt idx="19" formatCode="0.0000">
                  <c:v>0.105</c:v>
                </c:pt>
                <c:pt idx="20" formatCode="0.0000">
                  <c:v>0.105</c:v>
                </c:pt>
                <c:pt idx="21" formatCode="0.0000">
                  <c:v>0.105</c:v>
                </c:pt>
                <c:pt idx="22" formatCode="0.0000">
                  <c:v>0.105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6-4B96-9E29-2A98EF83CCE2}"/>
            </c:ext>
          </c:extLst>
        </c:ser>
        <c:ser>
          <c:idx val="3"/>
          <c:order val="3"/>
          <c:tx>
            <c:strRef>
              <c:f>'Graphique pollution 1'!$F$107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1'!$F$108:$F$130</c:f>
              <c:numCache>
                <c:formatCode>General</c:formatCode>
                <c:ptCount val="23"/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6-4B96-9E29-2A98EF83CCE2}"/>
            </c:ext>
          </c:extLst>
        </c:ser>
        <c:ser>
          <c:idx val="4"/>
          <c:order val="4"/>
          <c:tx>
            <c:strRef>
              <c:f>'Graphique pollution 1'!$G$107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1'!$G$108:$G$130</c:f>
              <c:numCache>
                <c:formatCode>General</c:formatCode>
                <c:ptCount val="23"/>
                <c:pt idx="0">
                  <c:v>0.10100000000000001</c:v>
                </c:pt>
                <c:pt idx="1">
                  <c:v>0.10100000000000001</c:v>
                </c:pt>
                <c:pt idx="2">
                  <c:v>0.10299999999999999</c:v>
                </c:pt>
                <c:pt idx="3">
                  <c:v>0.10299999999999999</c:v>
                </c:pt>
                <c:pt idx="4">
                  <c:v>0.10299999999999999</c:v>
                </c:pt>
                <c:pt idx="5" formatCode="0.0000">
                  <c:v>0.1152</c:v>
                </c:pt>
                <c:pt idx="6">
                  <c:v>0.12740000000000001</c:v>
                </c:pt>
                <c:pt idx="7">
                  <c:v>0.1396</c:v>
                </c:pt>
                <c:pt idx="8">
                  <c:v>0.15179999999999999</c:v>
                </c:pt>
                <c:pt idx="9">
                  <c:v>0.16399999999999995</c:v>
                </c:pt>
                <c:pt idx="10">
                  <c:v>0.16399999999999995</c:v>
                </c:pt>
                <c:pt idx="11">
                  <c:v>0.16399999999999995</c:v>
                </c:pt>
                <c:pt idx="12">
                  <c:v>0.16399999999999995</c:v>
                </c:pt>
                <c:pt idx="13">
                  <c:v>0.16399999999999995</c:v>
                </c:pt>
                <c:pt idx="14">
                  <c:v>0.16399999999999995</c:v>
                </c:pt>
                <c:pt idx="15">
                  <c:v>0.16399999999999995</c:v>
                </c:pt>
                <c:pt idx="16">
                  <c:v>0.16399999999999995</c:v>
                </c:pt>
                <c:pt idx="17">
                  <c:v>0.16399999999999995</c:v>
                </c:pt>
                <c:pt idx="18">
                  <c:v>0.16399999999999995</c:v>
                </c:pt>
                <c:pt idx="19">
                  <c:v>0.16399999999999995</c:v>
                </c:pt>
                <c:pt idx="20">
                  <c:v>0.16399999999999995</c:v>
                </c:pt>
                <c:pt idx="21">
                  <c:v>0.16399999999999995</c:v>
                </c:pt>
                <c:pt idx="22">
                  <c:v>0.16399999999999995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B6-4B96-9E29-2A98EF83CCE2}"/>
            </c:ext>
          </c:extLst>
        </c:ser>
        <c:ser>
          <c:idx val="5"/>
          <c:order val="5"/>
          <c:tx>
            <c:strRef>
              <c:f>'Graphique pollution 1'!$H$107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1'!$B$108:$B$130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1'!$H$108:$H$130</c:f>
              <c:numCache>
                <c:formatCode>General</c:formatCode>
                <c:ptCount val="2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B6-4B96-9E29-2A98EF83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7168"/>
        <c:axId val="91128960"/>
      </c:lineChart>
      <c:catAx>
        <c:axId val="911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128960"/>
        <c:crosses val="autoZero"/>
        <c:auto val="1"/>
        <c:lblAlgn val="ctr"/>
        <c:lblOffset val="100"/>
        <c:noMultiLvlLbl val="0"/>
      </c:catAx>
      <c:valAx>
        <c:axId val="9112896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127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1'!$C$133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1'!$C$134:$C$144</c:f>
              <c:numCache>
                <c:formatCode>0.0000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9-4D79-809E-7524E272CD99}"/>
            </c:ext>
          </c:extLst>
        </c:ser>
        <c:ser>
          <c:idx val="1"/>
          <c:order val="1"/>
          <c:tx>
            <c:strRef>
              <c:f>'Graphique pollution 1'!$D$133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1'!$D$134:$D$144</c:f>
              <c:numCache>
                <c:formatCode>General</c:formatCode>
                <c:ptCount val="11"/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9-4D79-809E-7524E272CD99}"/>
            </c:ext>
          </c:extLst>
        </c:ser>
        <c:ser>
          <c:idx val="2"/>
          <c:order val="2"/>
          <c:tx>
            <c:strRef>
              <c:f>'Graphique pollution 1'!$E$133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1'!$E$134:$E$156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9-4D79-809E-7524E272CD99}"/>
            </c:ext>
          </c:extLst>
        </c:ser>
        <c:ser>
          <c:idx val="3"/>
          <c:order val="3"/>
          <c:tx>
            <c:strRef>
              <c:f>'Graphique pollution 1'!$F$133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1'!$F$134:$F$156</c:f>
              <c:numCache>
                <c:formatCode>General</c:formatCode>
                <c:ptCount val="23"/>
                <c:pt idx="0">
                  <c:v>0.05</c:v>
                </c:pt>
                <c:pt idx="1">
                  <c:v>5.0999999999999997E-2</c:v>
                </c:pt>
                <c:pt idx="2">
                  <c:v>5.0999999999999997E-2</c:v>
                </c:pt>
                <c:pt idx="3">
                  <c:v>5.2999999999999999E-2</c:v>
                </c:pt>
                <c:pt idx="4">
                  <c:v>5.2999999999999999E-2</c:v>
                </c:pt>
                <c:pt idx="5">
                  <c:v>5.2999999999999999E-2</c:v>
                </c:pt>
                <c:pt idx="6">
                  <c:v>5.6000000000000001E-2</c:v>
                </c:pt>
                <c:pt idx="7">
                  <c:v>5.8999999999999997E-2</c:v>
                </c:pt>
                <c:pt idx="8">
                  <c:v>6.2E-2</c:v>
                </c:pt>
                <c:pt idx="9">
                  <c:v>6.5000000000000002E-2</c:v>
                </c:pt>
                <c:pt idx="10">
                  <c:v>6.8000000000000005E-2</c:v>
                </c:pt>
                <c:pt idx="11">
                  <c:v>6.4000000000000001E-2</c:v>
                </c:pt>
                <c:pt idx="12">
                  <c:v>6.4000000000000001E-2</c:v>
                </c:pt>
                <c:pt idx="13">
                  <c:v>6.4000000000000001E-2</c:v>
                </c:pt>
                <c:pt idx="14">
                  <c:v>6.4000000000000001E-2</c:v>
                </c:pt>
                <c:pt idx="15">
                  <c:v>6.4000000000000001E-2</c:v>
                </c:pt>
                <c:pt idx="16">
                  <c:v>6.4000000000000001E-2</c:v>
                </c:pt>
                <c:pt idx="17">
                  <c:v>6.4000000000000001E-2</c:v>
                </c:pt>
                <c:pt idx="18">
                  <c:v>6.4000000000000001E-2</c:v>
                </c:pt>
                <c:pt idx="19">
                  <c:v>6.4000000000000001E-2</c:v>
                </c:pt>
                <c:pt idx="20">
                  <c:v>6.4000000000000001E-2</c:v>
                </c:pt>
                <c:pt idx="21">
                  <c:v>6.4000000000000001E-2</c:v>
                </c:pt>
                <c:pt idx="22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9-4D79-809E-7524E272CD99}"/>
            </c:ext>
          </c:extLst>
        </c:ser>
        <c:ser>
          <c:idx val="4"/>
          <c:order val="4"/>
          <c:tx>
            <c:strRef>
              <c:f>'Graphique pollution 1'!$G$816</c:f>
              <c:strCache>
                <c:ptCount val="1"/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1'!$G$134:$G$144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99-4D79-809E-7524E272CD99}"/>
            </c:ext>
          </c:extLst>
        </c:ser>
        <c:ser>
          <c:idx val="5"/>
          <c:order val="5"/>
          <c:tx>
            <c:strRef>
              <c:f>'Graphique pollution 1'!$H$133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1'!$B$134:$B$156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1'!$H$134:$H$156</c:f>
              <c:numCache>
                <c:formatCode>General</c:formatCode>
                <c:ptCount val="23"/>
                <c:pt idx="0">
                  <c:v>3.0000000000000001E-3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99-4D79-809E-7524E272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2528"/>
        <c:axId val="91384064"/>
      </c:lineChart>
      <c:catAx>
        <c:axId val="913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384064"/>
        <c:crosses val="autoZero"/>
        <c:auto val="1"/>
        <c:lblAlgn val="ctr"/>
        <c:lblOffset val="100"/>
        <c:noMultiLvlLbl val="0"/>
      </c:catAx>
      <c:valAx>
        <c:axId val="913840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3825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1'!$C$159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1'!$C$160:$C$182</c:f>
              <c:numCache>
                <c:formatCode>0.000</c:formatCode>
                <c:ptCount val="23"/>
                <c:pt idx="0">
                  <c:v>0.27200000000000002</c:v>
                </c:pt>
                <c:pt idx="1">
                  <c:v>0.31900000000000001</c:v>
                </c:pt>
                <c:pt idx="2">
                  <c:v>0.31900000000000001</c:v>
                </c:pt>
                <c:pt idx="3">
                  <c:v>0.35699999999999998</c:v>
                </c:pt>
                <c:pt idx="4">
                  <c:v>0.35699999999999998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0-4A97-99D1-4402E1CBBCC9}"/>
            </c:ext>
          </c:extLst>
        </c:ser>
        <c:ser>
          <c:idx val="1"/>
          <c:order val="1"/>
          <c:tx>
            <c:strRef>
              <c:f>'Graphique pollution 1'!$D$159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1'!$D$160:$D$182</c:f>
              <c:numCache>
                <c:formatCode>General</c:formatCode>
                <c:ptCount val="23"/>
                <c:pt idx="0">
                  <c:v>0.27</c:v>
                </c:pt>
                <c:pt idx="1">
                  <c:v>0.27800000000000002</c:v>
                </c:pt>
                <c:pt idx="2">
                  <c:v>0.312</c:v>
                </c:pt>
                <c:pt idx="3">
                  <c:v>0.35</c:v>
                </c:pt>
                <c:pt idx="4">
                  <c:v>0.39400000000000002</c:v>
                </c:pt>
                <c:pt idx="5">
                  <c:v>0.4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0-4A97-99D1-4402E1CBBCC9}"/>
            </c:ext>
          </c:extLst>
        </c:ser>
        <c:ser>
          <c:idx val="2"/>
          <c:order val="2"/>
          <c:tx>
            <c:strRef>
              <c:f>'Graphique pollution 1'!$E$159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1'!$E$160:$E$182</c:f>
              <c:numCache>
                <c:formatCode>General</c:formatCode>
                <c:ptCount val="23"/>
                <c:pt idx="0">
                  <c:v>0.92400000000000004</c:v>
                </c:pt>
                <c:pt idx="1">
                  <c:v>0.94199999999999995</c:v>
                </c:pt>
                <c:pt idx="2">
                  <c:v>0.96099999999999997</c:v>
                </c:pt>
                <c:pt idx="3">
                  <c:v>0.98</c:v>
                </c:pt>
                <c:pt idx="4">
                  <c:v>1</c:v>
                </c:pt>
                <c:pt idx="5" formatCode="0.000">
                  <c:v>0.99</c:v>
                </c:pt>
                <c:pt idx="6" formatCode="0.0000">
                  <c:v>0.98009999999999997</c:v>
                </c:pt>
                <c:pt idx="7" formatCode="0.0000">
                  <c:v>0.97030000000000005</c:v>
                </c:pt>
                <c:pt idx="8" formatCode="0.0000">
                  <c:v>0.96060000000000001</c:v>
                </c:pt>
                <c:pt idx="9" formatCode="0.0000">
                  <c:v>0.95099999999999996</c:v>
                </c:pt>
                <c:pt idx="10" formatCode="0.0000">
                  <c:v>0.9415</c:v>
                </c:pt>
                <c:pt idx="11" formatCode="0.0000">
                  <c:v>0.9415</c:v>
                </c:pt>
                <c:pt idx="12" formatCode="0.0000">
                  <c:v>0.9415</c:v>
                </c:pt>
                <c:pt idx="13" formatCode="0.0000">
                  <c:v>0.9415</c:v>
                </c:pt>
                <c:pt idx="14" formatCode="0.0000">
                  <c:v>0.9415</c:v>
                </c:pt>
                <c:pt idx="15" formatCode="0.0000">
                  <c:v>0.9415</c:v>
                </c:pt>
                <c:pt idx="16" formatCode="0.0000">
                  <c:v>0.9415</c:v>
                </c:pt>
                <c:pt idx="17" formatCode="0.0000">
                  <c:v>0.9415</c:v>
                </c:pt>
                <c:pt idx="18" formatCode="0.0000">
                  <c:v>0.9415</c:v>
                </c:pt>
                <c:pt idx="19" formatCode="0.0000">
                  <c:v>0.9415</c:v>
                </c:pt>
                <c:pt idx="20" formatCode="0.0000">
                  <c:v>0.9415</c:v>
                </c:pt>
                <c:pt idx="21" formatCode="0.0000">
                  <c:v>0.9415</c:v>
                </c:pt>
                <c:pt idx="22" formatCode="0.0000">
                  <c:v>0.9415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0-4A97-99D1-4402E1CBBCC9}"/>
            </c:ext>
          </c:extLst>
        </c:ser>
        <c:ser>
          <c:idx val="3"/>
          <c:order val="3"/>
          <c:tx>
            <c:strRef>
              <c:f>'Graphique pollution 1'!$F$159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1'!$F$160:$F$182</c:f>
              <c:numCache>
                <c:formatCode>General</c:formatCode>
                <c:ptCount val="23"/>
                <c:pt idx="0">
                  <c:v>1</c:v>
                </c:pt>
                <c:pt idx="1">
                  <c:v>1.02</c:v>
                </c:pt>
                <c:pt idx="2">
                  <c:v>1.02</c:v>
                </c:pt>
                <c:pt idx="3">
                  <c:v>1.04</c:v>
                </c:pt>
                <c:pt idx="4">
                  <c:v>1.0609999999999999</c:v>
                </c:pt>
                <c:pt idx="5">
                  <c:v>1.1140000000000001</c:v>
                </c:pt>
                <c:pt idx="6">
                  <c:v>1.17</c:v>
                </c:pt>
                <c:pt idx="7">
                  <c:v>1.2290000000000001</c:v>
                </c:pt>
                <c:pt idx="8">
                  <c:v>1.29</c:v>
                </c:pt>
                <c:pt idx="9">
                  <c:v>1.355</c:v>
                </c:pt>
                <c:pt idx="10">
                  <c:v>1.423</c:v>
                </c:pt>
                <c:pt idx="11">
                  <c:v>1.2809999999999999</c:v>
                </c:pt>
                <c:pt idx="12">
                  <c:v>1.2809999999999999</c:v>
                </c:pt>
                <c:pt idx="13">
                  <c:v>1.2809999999999999</c:v>
                </c:pt>
                <c:pt idx="14">
                  <c:v>1.2809999999999999</c:v>
                </c:pt>
                <c:pt idx="15">
                  <c:v>1.2809999999999999</c:v>
                </c:pt>
                <c:pt idx="16">
                  <c:v>1.2809999999999999</c:v>
                </c:pt>
                <c:pt idx="17">
                  <c:v>1.2809999999999999</c:v>
                </c:pt>
                <c:pt idx="18">
                  <c:v>1.2809999999999999</c:v>
                </c:pt>
                <c:pt idx="19">
                  <c:v>1.2809999999999999</c:v>
                </c:pt>
                <c:pt idx="20">
                  <c:v>1.2809999999999999</c:v>
                </c:pt>
                <c:pt idx="21">
                  <c:v>1.2809999999999999</c:v>
                </c:pt>
                <c:pt idx="22">
                  <c:v>1.2809999999999999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0-4A97-99D1-4402E1CBBCC9}"/>
            </c:ext>
          </c:extLst>
        </c:ser>
        <c:ser>
          <c:idx val="4"/>
          <c:order val="4"/>
          <c:tx>
            <c:strRef>
              <c:f>'Graphique pollution 1'!$G$159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1'!$G$160:$G$182</c:f>
              <c:numCache>
                <c:formatCode>General</c:formatCode>
                <c:ptCount val="23"/>
                <c:pt idx="0">
                  <c:v>0.84199999999999997</c:v>
                </c:pt>
                <c:pt idx="1">
                  <c:v>0.84199999999999997</c:v>
                </c:pt>
                <c:pt idx="2">
                  <c:v>0.85899999999999999</c:v>
                </c:pt>
                <c:pt idx="3">
                  <c:v>0.85899999999999999</c:v>
                </c:pt>
                <c:pt idx="4">
                  <c:v>0.85899999999999999</c:v>
                </c:pt>
                <c:pt idx="5" formatCode="0.0000">
                  <c:v>0.96199999999999997</c:v>
                </c:pt>
                <c:pt idx="6">
                  <c:v>1.0649999999999999</c:v>
                </c:pt>
                <c:pt idx="7">
                  <c:v>1.1679999999999999</c:v>
                </c:pt>
                <c:pt idx="8">
                  <c:v>1.2709999999999999</c:v>
                </c:pt>
                <c:pt idx="9">
                  <c:v>1.3740000000000001</c:v>
                </c:pt>
                <c:pt idx="10">
                  <c:v>1.3739999999999999</c:v>
                </c:pt>
                <c:pt idx="11">
                  <c:v>1.3739999999999999</c:v>
                </c:pt>
                <c:pt idx="12">
                  <c:v>1.3739999999999999</c:v>
                </c:pt>
                <c:pt idx="13">
                  <c:v>1.3739999999999999</c:v>
                </c:pt>
                <c:pt idx="14">
                  <c:v>1.3739999999999999</c:v>
                </c:pt>
                <c:pt idx="15">
                  <c:v>1.3739999999999999</c:v>
                </c:pt>
                <c:pt idx="16">
                  <c:v>1.3739999999999999</c:v>
                </c:pt>
                <c:pt idx="17">
                  <c:v>1.3739999999999999</c:v>
                </c:pt>
                <c:pt idx="18">
                  <c:v>1.3739999999999999</c:v>
                </c:pt>
                <c:pt idx="19">
                  <c:v>1.3739999999999999</c:v>
                </c:pt>
                <c:pt idx="20">
                  <c:v>1.3739999999999999</c:v>
                </c:pt>
                <c:pt idx="21">
                  <c:v>1.3739999999999999</c:v>
                </c:pt>
                <c:pt idx="22">
                  <c:v>1.3739999999999999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A0-4A97-99D1-4402E1CBBCC9}"/>
            </c:ext>
          </c:extLst>
        </c:ser>
        <c:ser>
          <c:idx val="5"/>
          <c:order val="5"/>
          <c:tx>
            <c:strRef>
              <c:f>'Graphique pollution 1'!$H$159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1'!$B$160:$B$182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1'!$H$160:$H$182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A0-4A97-99D1-4402E1CB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4176"/>
        <c:axId val="91475968"/>
      </c:lineChart>
      <c:catAx>
        <c:axId val="914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475968"/>
        <c:crosses val="autoZero"/>
        <c:auto val="1"/>
        <c:lblAlgn val="ctr"/>
        <c:lblOffset val="100"/>
        <c:noMultiLvlLbl val="0"/>
      </c:catAx>
      <c:valAx>
        <c:axId val="914759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47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1'!$C$211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1'!$C$212:$C$228</c:f>
              <c:numCache>
                <c:formatCode>0.000</c:formatCode>
                <c:ptCount val="17"/>
                <c:pt idx="0">
                  <c:v>21.25</c:v>
                </c:pt>
                <c:pt idx="1">
                  <c:v>25.5</c:v>
                </c:pt>
                <c:pt idx="2">
                  <c:v>30.6</c:v>
                </c:pt>
                <c:pt idx="3">
                  <c:v>36.700000000000003</c:v>
                </c:pt>
                <c:pt idx="4">
                  <c:v>44.1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  <c:pt idx="9">
                  <c:v>58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7-4AC5-B856-88F67A3E347B}"/>
            </c:ext>
          </c:extLst>
        </c:ser>
        <c:ser>
          <c:idx val="1"/>
          <c:order val="1"/>
          <c:tx>
            <c:strRef>
              <c:f>'Graphique pollution 1'!$D$211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1'!$D$212:$D$234</c:f>
              <c:numCache>
                <c:formatCode>General</c:formatCode>
                <c:ptCount val="23"/>
                <c:pt idx="0">
                  <c:v>8.5</c:v>
                </c:pt>
                <c:pt idx="1">
                  <c:v>8.7550000000000008</c:v>
                </c:pt>
                <c:pt idx="2">
                  <c:v>9.83</c:v>
                </c:pt>
                <c:pt idx="3">
                  <c:v>11.035</c:v>
                </c:pt>
                <c:pt idx="4">
                  <c:v>12.39</c:v>
                </c:pt>
                <c:pt idx="5">
                  <c:v>12.6</c:v>
                </c:pt>
                <c:pt idx="6">
                  <c:v>12.9</c:v>
                </c:pt>
                <c:pt idx="7">
                  <c:v>13.1</c:v>
                </c:pt>
                <c:pt idx="8">
                  <c:v>13.4</c:v>
                </c:pt>
                <c:pt idx="9">
                  <c:v>13.7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7-4AC5-B856-88F67A3E347B}"/>
            </c:ext>
          </c:extLst>
        </c:ser>
        <c:ser>
          <c:idx val="2"/>
          <c:order val="2"/>
          <c:tx>
            <c:strRef>
              <c:f>'Graphique pollution 1'!$E$211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1'!$E$212:$E$234</c:f>
              <c:numCache>
                <c:formatCode>General</c:formatCode>
                <c:ptCount val="23"/>
                <c:pt idx="0">
                  <c:v>55.43</c:v>
                </c:pt>
                <c:pt idx="1">
                  <c:v>56.54</c:v>
                </c:pt>
                <c:pt idx="2">
                  <c:v>57.67</c:v>
                </c:pt>
                <c:pt idx="3">
                  <c:v>58.82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7-4AC5-B856-88F67A3E347B}"/>
            </c:ext>
          </c:extLst>
        </c:ser>
        <c:ser>
          <c:idx val="3"/>
          <c:order val="3"/>
          <c:tx>
            <c:strRef>
              <c:f>'Graphique pollution 1'!$F$211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1'!$F$212:$F$234</c:f>
              <c:numCache>
                <c:formatCode>General</c:formatCode>
                <c:ptCount val="23"/>
                <c:pt idx="0">
                  <c:v>42.5</c:v>
                </c:pt>
                <c:pt idx="1">
                  <c:v>43.35</c:v>
                </c:pt>
                <c:pt idx="2">
                  <c:v>43.35</c:v>
                </c:pt>
                <c:pt idx="3">
                  <c:v>44.216999999999999</c:v>
                </c:pt>
                <c:pt idx="4">
                  <c:v>45.100999999999999</c:v>
                </c:pt>
                <c:pt idx="5">
                  <c:v>47.356000000000002</c:v>
                </c:pt>
                <c:pt idx="6">
                  <c:v>49.723999999999997</c:v>
                </c:pt>
                <c:pt idx="7">
                  <c:v>52.21</c:v>
                </c:pt>
                <c:pt idx="8">
                  <c:v>54.820999999999998</c:v>
                </c:pt>
                <c:pt idx="9">
                  <c:v>57.561999999999998</c:v>
                </c:pt>
                <c:pt idx="10">
                  <c:v>60.643999999999998</c:v>
                </c:pt>
                <c:pt idx="11">
                  <c:v>54.396000000000001</c:v>
                </c:pt>
                <c:pt idx="12">
                  <c:v>54.396000000000001</c:v>
                </c:pt>
                <c:pt idx="13">
                  <c:v>54.396000000000001</c:v>
                </c:pt>
                <c:pt idx="14">
                  <c:v>54.396000000000001</c:v>
                </c:pt>
                <c:pt idx="15">
                  <c:v>54.396000000000001</c:v>
                </c:pt>
                <c:pt idx="16">
                  <c:v>54.396000000000001</c:v>
                </c:pt>
                <c:pt idx="17">
                  <c:v>54.396000000000001</c:v>
                </c:pt>
                <c:pt idx="18">
                  <c:v>54.396000000000001</c:v>
                </c:pt>
                <c:pt idx="19">
                  <c:v>54.396000000000001</c:v>
                </c:pt>
                <c:pt idx="20">
                  <c:v>54.396000000000001</c:v>
                </c:pt>
                <c:pt idx="21">
                  <c:v>54.396000000000001</c:v>
                </c:pt>
                <c:pt idx="22">
                  <c:v>54.396000000000001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7-4AC5-B856-88F67A3E347B}"/>
            </c:ext>
          </c:extLst>
        </c:ser>
        <c:ser>
          <c:idx val="4"/>
          <c:order val="4"/>
          <c:tx>
            <c:strRef>
              <c:f>'Graphique pollution 1'!$G$211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1'!$G$212:$G$234</c:f>
              <c:numCache>
                <c:formatCode>General</c:formatCode>
                <c:ptCount val="23"/>
                <c:pt idx="0">
                  <c:v>42.5</c:v>
                </c:pt>
                <c:pt idx="1">
                  <c:v>42.5</c:v>
                </c:pt>
                <c:pt idx="2">
                  <c:v>43.35</c:v>
                </c:pt>
                <c:pt idx="3">
                  <c:v>43.35</c:v>
                </c:pt>
                <c:pt idx="4">
                  <c:v>43.35</c:v>
                </c:pt>
                <c:pt idx="5">
                  <c:v>43.35</c:v>
                </c:pt>
                <c:pt idx="6">
                  <c:v>43.35</c:v>
                </c:pt>
                <c:pt idx="7">
                  <c:v>43.35</c:v>
                </c:pt>
                <c:pt idx="8">
                  <c:v>43.35</c:v>
                </c:pt>
                <c:pt idx="9">
                  <c:v>43.35</c:v>
                </c:pt>
                <c:pt idx="10">
                  <c:v>43.35</c:v>
                </c:pt>
                <c:pt idx="11">
                  <c:v>43.35</c:v>
                </c:pt>
                <c:pt idx="12">
                  <c:v>43.35</c:v>
                </c:pt>
                <c:pt idx="13">
                  <c:v>43.35</c:v>
                </c:pt>
                <c:pt idx="14">
                  <c:v>43.35</c:v>
                </c:pt>
                <c:pt idx="15">
                  <c:v>43.35</c:v>
                </c:pt>
                <c:pt idx="16">
                  <c:v>43.35</c:v>
                </c:pt>
                <c:pt idx="17">
                  <c:v>43.35</c:v>
                </c:pt>
                <c:pt idx="18">
                  <c:v>43.35</c:v>
                </c:pt>
                <c:pt idx="19">
                  <c:v>43.35</c:v>
                </c:pt>
                <c:pt idx="20">
                  <c:v>43.35</c:v>
                </c:pt>
                <c:pt idx="21">
                  <c:v>43.35</c:v>
                </c:pt>
                <c:pt idx="22">
                  <c:v>43.35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7-4AC5-B856-88F67A3E347B}"/>
            </c:ext>
          </c:extLst>
        </c:ser>
        <c:ser>
          <c:idx val="5"/>
          <c:order val="5"/>
          <c:tx>
            <c:strRef>
              <c:f>'Graphique pollution 1'!$H$211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1'!$B$212:$B$234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1'!$H$212:$H$234</c:f>
              <c:numCache>
                <c:formatCode>General</c:formatCode>
                <c:ptCount val="2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7-4AC5-B856-88F67A3E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86560"/>
        <c:axId val="91588096"/>
      </c:lineChart>
      <c:catAx>
        <c:axId val="915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588096"/>
        <c:crosses val="autoZero"/>
        <c:auto val="1"/>
        <c:lblAlgn val="ctr"/>
        <c:lblOffset val="100"/>
        <c:noMultiLvlLbl val="0"/>
      </c:catAx>
      <c:valAx>
        <c:axId val="915880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586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pollution 1'!$C$237</c:f>
              <c:strCache>
                <c:ptCount val="1"/>
                <c:pt idx="0">
                  <c:v>AESN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1'!$C$238:$C$260</c:f>
              <c:numCache>
                <c:formatCode>0.000</c:formatCode>
                <c:ptCount val="23"/>
                <c:pt idx="0">
                  <c:v>1.6</c:v>
                </c:pt>
                <c:pt idx="1">
                  <c:v>1.9</c:v>
                </c:pt>
                <c:pt idx="2">
                  <c:v>2.2999999999999998</c:v>
                </c:pt>
                <c:pt idx="3">
                  <c:v>2.7</c:v>
                </c:pt>
                <c:pt idx="4">
                  <c:v>3</c:v>
                </c:pt>
                <c:pt idx="5">
                  <c:v>3</c:v>
                </c:pt>
                <c:pt idx="6">
                  <c:v>3.4</c:v>
                </c:pt>
                <c:pt idx="7">
                  <c:v>3.8</c:v>
                </c:pt>
                <c:pt idx="8">
                  <c:v>4.2</c:v>
                </c:pt>
                <c:pt idx="9">
                  <c:v>4.5999999999999996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70F-BAF0-05B57F484F8E}"/>
            </c:ext>
          </c:extLst>
        </c:ser>
        <c:ser>
          <c:idx val="1"/>
          <c:order val="1"/>
          <c:tx>
            <c:strRef>
              <c:f>'Graphique pollution 1'!$D$237</c:f>
              <c:strCache>
                <c:ptCount val="1"/>
                <c:pt idx="0">
                  <c:v>AG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1'!$D$238:$D$260</c:f>
              <c:numCache>
                <c:formatCode>General</c:formatCode>
                <c:ptCount val="23"/>
                <c:pt idx="0">
                  <c:v>0.85</c:v>
                </c:pt>
                <c:pt idx="1">
                  <c:v>0.876</c:v>
                </c:pt>
                <c:pt idx="2">
                  <c:v>0.98299999999999998</c:v>
                </c:pt>
                <c:pt idx="3">
                  <c:v>1.1040000000000001</c:v>
                </c:pt>
                <c:pt idx="4">
                  <c:v>1.2390000000000001</c:v>
                </c:pt>
                <c:pt idx="5">
                  <c:v>1.26</c:v>
                </c:pt>
                <c:pt idx="6">
                  <c:v>1.29</c:v>
                </c:pt>
                <c:pt idx="7">
                  <c:v>1.31</c:v>
                </c:pt>
                <c:pt idx="8">
                  <c:v>1.34</c:v>
                </c:pt>
                <c:pt idx="9">
                  <c:v>1.37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70F-BAF0-05B57F484F8E}"/>
            </c:ext>
          </c:extLst>
        </c:ser>
        <c:ser>
          <c:idx val="2"/>
          <c:order val="2"/>
          <c:tx>
            <c:strRef>
              <c:f>'Graphique pollution 1'!$E$237</c:f>
              <c:strCache>
                <c:ptCount val="1"/>
                <c:pt idx="0">
                  <c:v>LB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1'!$E$238:$E$260</c:f>
              <c:numCache>
                <c:formatCode>General</c:formatCode>
                <c:ptCount val="2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8.5</c:v>
                </c:pt>
                <c:pt idx="7">
                  <c:v>8.5</c:v>
                </c:pt>
                <c:pt idx="8">
                  <c:v>8.5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8.5</c:v>
                </c:pt>
                <c:pt idx="14">
                  <c:v>8.5</c:v>
                </c:pt>
                <c:pt idx="15">
                  <c:v>8.5</c:v>
                </c:pt>
                <c:pt idx="16">
                  <c:v>8.5</c:v>
                </c:pt>
                <c:pt idx="17">
                  <c:v>8.5</c:v>
                </c:pt>
                <c:pt idx="18">
                  <c:v>8.5</c:v>
                </c:pt>
                <c:pt idx="19">
                  <c:v>8.5</c:v>
                </c:pt>
                <c:pt idx="20">
                  <c:v>8.5</c:v>
                </c:pt>
                <c:pt idx="21">
                  <c:v>8.5</c:v>
                </c:pt>
                <c:pt idx="2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C-470F-BAF0-05B57F484F8E}"/>
            </c:ext>
          </c:extLst>
        </c:ser>
        <c:ser>
          <c:idx val="3"/>
          <c:order val="3"/>
          <c:tx>
            <c:strRef>
              <c:f>'Graphique pollution 1'!$F$237</c:f>
              <c:strCache>
                <c:ptCount val="1"/>
                <c:pt idx="0">
                  <c:v>AP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1'!$F$238:$F$260</c:f>
              <c:numCache>
                <c:formatCode>General</c:formatCode>
                <c:ptCount val="23"/>
                <c:pt idx="0">
                  <c:v>4.25</c:v>
                </c:pt>
                <c:pt idx="1">
                  <c:v>4.335</c:v>
                </c:pt>
                <c:pt idx="2">
                  <c:v>4.335</c:v>
                </c:pt>
                <c:pt idx="3">
                  <c:v>4.4219999999999997</c:v>
                </c:pt>
                <c:pt idx="4">
                  <c:v>4.51</c:v>
                </c:pt>
                <c:pt idx="5">
                  <c:v>4.7359999999999998</c:v>
                </c:pt>
                <c:pt idx="6">
                  <c:v>4.9729999999999999</c:v>
                </c:pt>
                <c:pt idx="7">
                  <c:v>5.2220000000000004</c:v>
                </c:pt>
                <c:pt idx="8">
                  <c:v>5.4829999999999997</c:v>
                </c:pt>
                <c:pt idx="9">
                  <c:v>5.7370000000000001</c:v>
                </c:pt>
                <c:pt idx="10">
                  <c:v>6.0449999999999999</c:v>
                </c:pt>
                <c:pt idx="11">
                  <c:v>5.4409999999999998</c:v>
                </c:pt>
                <c:pt idx="12">
                  <c:v>5.4409999999999998</c:v>
                </c:pt>
                <c:pt idx="13">
                  <c:v>5.4409999999999998</c:v>
                </c:pt>
                <c:pt idx="14">
                  <c:v>5.4409999999999998</c:v>
                </c:pt>
                <c:pt idx="15">
                  <c:v>5.4409999999999998</c:v>
                </c:pt>
                <c:pt idx="16">
                  <c:v>5.4409999999999998</c:v>
                </c:pt>
                <c:pt idx="17">
                  <c:v>5.4409999999999998</c:v>
                </c:pt>
                <c:pt idx="18">
                  <c:v>5.4409999999999998</c:v>
                </c:pt>
                <c:pt idx="19">
                  <c:v>5.4409999999999998</c:v>
                </c:pt>
                <c:pt idx="20">
                  <c:v>5.4409999999999998</c:v>
                </c:pt>
                <c:pt idx="21">
                  <c:v>5.4409999999999998</c:v>
                </c:pt>
                <c:pt idx="22">
                  <c:v>5.4409999999999998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C-470F-BAF0-05B57F484F8E}"/>
            </c:ext>
          </c:extLst>
        </c:ser>
        <c:ser>
          <c:idx val="4"/>
          <c:order val="4"/>
          <c:tx>
            <c:strRef>
              <c:f>'Graphique pollution 1'!$G$237</c:f>
              <c:strCache>
                <c:ptCount val="1"/>
                <c:pt idx="0">
                  <c:v>RM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1'!$G$238:$G$248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9C-470F-BAF0-05B57F484F8E}"/>
            </c:ext>
          </c:extLst>
        </c:ser>
        <c:ser>
          <c:idx val="5"/>
          <c:order val="5"/>
          <c:tx>
            <c:strRef>
              <c:f>'Graphique pollution 1'!$H$237</c:f>
              <c:strCache>
                <c:ptCount val="1"/>
                <c:pt idx="0">
                  <c:v>RMC</c:v>
                </c:pt>
              </c:strCache>
            </c:strRef>
          </c:tx>
          <c:cat>
            <c:numRef>
              <c:f>'Graphique pollution 1'!$B$238:$B$260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'Graphique pollution 1'!$H$238:$H$260</c:f>
              <c:numCache>
                <c:formatCode>General</c:formatCode>
                <c:ptCount val="2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9C-470F-BAF0-05B57F48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90496"/>
        <c:axId val="91692032"/>
      </c:lineChart>
      <c:catAx>
        <c:axId val="916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692032"/>
        <c:crosses val="autoZero"/>
        <c:auto val="1"/>
        <c:lblAlgn val="ctr"/>
        <c:lblOffset val="100"/>
        <c:noMultiLvlLbl val="0"/>
      </c:catAx>
      <c:valAx>
        <c:axId val="9169203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1690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66675</xdr:rowOff>
    </xdr:from>
    <xdr:to>
      <xdr:col>17</xdr:col>
      <xdr:colOff>95250</xdr:colOff>
      <xdr:row>15</xdr:row>
      <xdr:rowOff>38100</xdr:rowOff>
    </xdr:to>
    <xdr:graphicFrame macro="">
      <xdr:nvGraphicFramePr>
        <xdr:cNvPr id="60655" name="Graphique 2">
          <a:extLst>
            <a:ext uri="{FF2B5EF4-FFF2-40B4-BE49-F238E27FC236}">
              <a16:creationId xmlns:a16="http://schemas.microsoft.com/office/drawing/2014/main" id="{00000000-0008-0000-0C00-0000EF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742949</xdr:colOff>
      <xdr:row>28</xdr:row>
      <xdr:rowOff>104775</xdr:rowOff>
    </xdr:from>
    <xdr:to>
      <xdr:col>17</xdr:col>
      <xdr:colOff>47624</xdr:colOff>
      <xdr:row>40</xdr:row>
      <xdr:rowOff>0</xdr:rowOff>
    </xdr:to>
    <xdr:graphicFrame macro="">
      <xdr:nvGraphicFramePr>
        <xdr:cNvPr id="60656" name="Graphique 3">
          <a:extLst>
            <a:ext uri="{FF2B5EF4-FFF2-40B4-BE49-F238E27FC236}">
              <a16:creationId xmlns:a16="http://schemas.microsoft.com/office/drawing/2014/main" id="{00000000-0008-0000-0C00-0000F0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54</xdr:row>
      <xdr:rowOff>219075</xdr:rowOff>
    </xdr:from>
    <xdr:to>
      <xdr:col>16</xdr:col>
      <xdr:colOff>704849</xdr:colOff>
      <xdr:row>66</xdr:row>
      <xdr:rowOff>152400</xdr:rowOff>
    </xdr:to>
    <xdr:graphicFrame macro="">
      <xdr:nvGraphicFramePr>
        <xdr:cNvPr id="60657" name="Graphique 4">
          <a:extLst>
            <a:ext uri="{FF2B5EF4-FFF2-40B4-BE49-F238E27FC236}">
              <a16:creationId xmlns:a16="http://schemas.microsoft.com/office/drawing/2014/main" id="{00000000-0008-0000-0C00-0000F1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80</xdr:row>
      <xdr:rowOff>228600</xdr:rowOff>
    </xdr:from>
    <xdr:to>
      <xdr:col>17</xdr:col>
      <xdr:colOff>47625</xdr:colOff>
      <xdr:row>94</xdr:row>
      <xdr:rowOff>9525</xdr:rowOff>
    </xdr:to>
    <xdr:graphicFrame macro="">
      <xdr:nvGraphicFramePr>
        <xdr:cNvPr id="60658" name="Graphique 4">
          <a:extLst>
            <a:ext uri="{FF2B5EF4-FFF2-40B4-BE49-F238E27FC236}">
              <a16:creationId xmlns:a16="http://schemas.microsoft.com/office/drawing/2014/main" id="{00000000-0008-0000-0C00-0000F2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107</xdr:row>
      <xdr:rowOff>19050</xdr:rowOff>
    </xdr:from>
    <xdr:to>
      <xdr:col>17</xdr:col>
      <xdr:colOff>0</xdr:colOff>
      <xdr:row>118</xdr:row>
      <xdr:rowOff>142875</xdr:rowOff>
    </xdr:to>
    <xdr:graphicFrame macro="">
      <xdr:nvGraphicFramePr>
        <xdr:cNvPr id="60659" name="Graphique 12">
          <a:extLst>
            <a:ext uri="{FF2B5EF4-FFF2-40B4-BE49-F238E27FC236}">
              <a16:creationId xmlns:a16="http://schemas.microsoft.com/office/drawing/2014/main" id="{00000000-0008-0000-0C00-0000F3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723900</xdr:colOff>
      <xdr:row>133</xdr:row>
      <xdr:rowOff>9525</xdr:rowOff>
    </xdr:from>
    <xdr:to>
      <xdr:col>17</xdr:col>
      <xdr:colOff>0</xdr:colOff>
      <xdr:row>143</xdr:row>
      <xdr:rowOff>180975</xdr:rowOff>
    </xdr:to>
    <xdr:graphicFrame macro="">
      <xdr:nvGraphicFramePr>
        <xdr:cNvPr id="60660" name="Graphique 4">
          <a:extLst>
            <a:ext uri="{FF2B5EF4-FFF2-40B4-BE49-F238E27FC236}">
              <a16:creationId xmlns:a16="http://schemas.microsoft.com/office/drawing/2014/main" id="{00000000-0008-0000-0C00-0000F4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9525</xdr:colOff>
      <xdr:row>158</xdr:row>
      <xdr:rowOff>209550</xdr:rowOff>
    </xdr:from>
    <xdr:to>
      <xdr:col>16</xdr:col>
      <xdr:colOff>752475</xdr:colOff>
      <xdr:row>170</xdr:row>
      <xdr:rowOff>238125</xdr:rowOff>
    </xdr:to>
    <xdr:graphicFrame macro="">
      <xdr:nvGraphicFramePr>
        <xdr:cNvPr id="60661" name="Graphique 4">
          <a:extLst>
            <a:ext uri="{FF2B5EF4-FFF2-40B4-BE49-F238E27FC236}">
              <a16:creationId xmlns:a16="http://schemas.microsoft.com/office/drawing/2014/main" id="{00000000-0008-0000-0C00-0000F5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761999</xdr:colOff>
      <xdr:row>210</xdr:row>
      <xdr:rowOff>0</xdr:rowOff>
    </xdr:from>
    <xdr:to>
      <xdr:col>17</xdr:col>
      <xdr:colOff>9524</xdr:colOff>
      <xdr:row>221</xdr:row>
      <xdr:rowOff>219075</xdr:rowOff>
    </xdr:to>
    <xdr:graphicFrame macro="">
      <xdr:nvGraphicFramePr>
        <xdr:cNvPr id="60662" name="Graphique 4">
          <a:extLst>
            <a:ext uri="{FF2B5EF4-FFF2-40B4-BE49-F238E27FC236}">
              <a16:creationId xmlns:a16="http://schemas.microsoft.com/office/drawing/2014/main" id="{00000000-0008-0000-0C00-0000F6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761999</xdr:colOff>
      <xdr:row>236</xdr:row>
      <xdr:rowOff>0</xdr:rowOff>
    </xdr:from>
    <xdr:to>
      <xdr:col>17</xdr:col>
      <xdr:colOff>9524</xdr:colOff>
      <xdr:row>248</xdr:row>
      <xdr:rowOff>9525</xdr:rowOff>
    </xdr:to>
    <xdr:graphicFrame macro="">
      <xdr:nvGraphicFramePr>
        <xdr:cNvPr id="60663" name="Graphique 4">
          <a:extLst>
            <a:ext uri="{FF2B5EF4-FFF2-40B4-BE49-F238E27FC236}">
              <a16:creationId xmlns:a16="http://schemas.microsoft.com/office/drawing/2014/main" id="{00000000-0008-0000-0C00-0000F7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617220</xdr:colOff>
      <xdr:row>28</xdr:row>
      <xdr:rowOff>230505</xdr:rowOff>
    </xdr:from>
    <xdr:to>
      <xdr:col>11</xdr:col>
      <xdr:colOff>781050</xdr:colOff>
      <xdr:row>29</xdr:row>
      <xdr:rowOff>229248</xdr:rowOff>
    </xdr:to>
    <xdr:sp macro="" textlink="">
      <xdr:nvSpPr>
        <xdr:cNvPr id="27" name="ZoneTexte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/>
      </xdr:nvSpPr>
      <xdr:spPr>
        <a:xfrm>
          <a:off x="8427720" y="7027545"/>
          <a:ext cx="956310" cy="2502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400" b="1">
              <a:solidFill>
                <a:srgbClr val="FF0000"/>
              </a:solidFill>
            </a:rPr>
            <a:t>DCO</a:t>
          </a:r>
          <a:r>
            <a:rPr lang="fr-FR" sz="1400" b="1" baseline="0">
              <a:solidFill>
                <a:srgbClr val="FF0000"/>
              </a:solidFill>
            </a:rPr>
            <a:t> nd</a:t>
          </a:r>
          <a:endParaRPr lang="fr-FR" sz="1400" b="1">
            <a:solidFill>
              <a:srgbClr val="FF0000"/>
            </a:solidFill>
          </a:endParaRPr>
        </a:p>
      </xdr:txBody>
    </xdr:sp>
    <xdr:clientData/>
  </xdr:twoCellAnchor>
  <xdr:oneCellAnchor>
    <xdr:from>
      <xdr:col>10</xdr:col>
      <xdr:colOff>495300</xdr:colOff>
      <xdr:row>106</xdr:row>
      <xdr:rowOff>161925</xdr:rowOff>
    </xdr:from>
    <xdr:ext cx="424347" cy="311496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8020050" y="13287375"/>
          <a:ext cx="42434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NO</a:t>
          </a:r>
        </a:p>
      </xdr:txBody>
    </xdr:sp>
    <xdr:clientData/>
  </xdr:oneCellAnchor>
  <xdr:oneCellAnchor>
    <xdr:from>
      <xdr:col>9</xdr:col>
      <xdr:colOff>647700</xdr:colOff>
      <xdr:row>210</xdr:row>
      <xdr:rowOff>180975</xdr:rowOff>
    </xdr:from>
    <xdr:ext cx="1355949" cy="311496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7410450" y="26184225"/>
          <a:ext cx="1355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Chaleur Surface</a:t>
          </a:r>
        </a:p>
      </xdr:txBody>
    </xdr:sp>
    <xdr:clientData/>
  </xdr:oneCellAnchor>
  <xdr:twoCellAnchor>
    <xdr:from>
      <xdr:col>8</xdr:col>
      <xdr:colOff>769620</xdr:colOff>
      <xdr:row>185</xdr:row>
      <xdr:rowOff>118110</xdr:rowOff>
    </xdr:from>
    <xdr:to>
      <xdr:col>17</xdr:col>
      <xdr:colOff>594360</xdr:colOff>
      <xdr:row>200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D1CEC88-1AD7-43CF-BA6A-47FD0795A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129540</xdr:rowOff>
    </xdr:from>
    <xdr:to>
      <xdr:col>8</xdr:col>
      <xdr:colOff>778234</xdr:colOff>
      <xdr:row>28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023310-6CC2-0B9C-E3C2-3D73B5C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1" y="297180"/>
          <a:ext cx="6302733" cy="4539615"/>
        </a:xfrm>
        <a:prstGeom prst="rect">
          <a:avLst/>
        </a:prstGeom>
      </xdr:spPr>
    </xdr:pic>
    <xdr:clientData/>
  </xdr:twoCellAnchor>
  <xdr:twoCellAnchor editAs="oneCell">
    <xdr:from>
      <xdr:col>9</xdr:col>
      <xdr:colOff>388620</xdr:colOff>
      <xdr:row>1</xdr:row>
      <xdr:rowOff>106680</xdr:rowOff>
    </xdr:from>
    <xdr:to>
      <xdr:col>18</xdr:col>
      <xdr:colOff>129540</xdr:colOff>
      <xdr:row>28</xdr:row>
      <xdr:rowOff>162560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DFF402-F129-5A3F-3014-F9BA725C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0940" y="487680"/>
          <a:ext cx="6873240" cy="4582160"/>
        </a:xfrm>
        <a:prstGeom prst="rect">
          <a:avLst/>
        </a:prstGeom>
      </xdr:spPr>
    </xdr:pic>
    <xdr:clientData/>
  </xdr:twoCellAnchor>
  <xdr:twoCellAnchor editAs="oneCell">
    <xdr:from>
      <xdr:col>0</xdr:col>
      <xdr:colOff>784860</xdr:colOff>
      <xdr:row>32</xdr:row>
      <xdr:rowOff>22860</xdr:rowOff>
    </xdr:from>
    <xdr:to>
      <xdr:col>8</xdr:col>
      <xdr:colOff>759731</xdr:colOff>
      <xdr:row>58</xdr:row>
      <xdr:rowOff>59055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342B95-A3B0-5082-A461-E632541DC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860" y="5600700"/>
          <a:ext cx="6314711" cy="439483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32151</xdr:rowOff>
    </xdr:from>
    <xdr:to>
      <xdr:col>17</xdr:col>
      <xdr:colOff>731520</xdr:colOff>
      <xdr:row>58</xdr:row>
      <xdr:rowOff>27247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81D0BBB-0D43-D271-61DA-842BA0D4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887372" y="4860779"/>
          <a:ext cx="4353736" cy="627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20916</xdr:colOff>
      <xdr:row>32</xdr:row>
      <xdr:rowOff>55635</xdr:rowOff>
    </xdr:from>
    <xdr:to>
      <xdr:col>26</xdr:col>
      <xdr:colOff>228600</xdr:colOff>
      <xdr:row>57</xdr:row>
      <xdr:rowOff>120142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37AEE02-2EEF-F099-FA41-D15530EF1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745254" y="5006897"/>
          <a:ext cx="4192007" cy="5719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0.47292</cdr:x>
      <cdr:y>0.06944</cdr:y>
    </cdr:from>
    <cdr:to>
      <cdr:x>0.60625</cdr:x>
      <cdr:y>0.15625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4BEBA635-4B05-4546-8A31-C16ECFB9C725}"/>
            </a:ext>
          </a:extLst>
        </cdr:cNvPr>
        <cdr:cNvSpPr txBox="1"/>
      </cdr:nvSpPr>
      <cdr:spPr>
        <a:xfrm xmlns:a="http://schemas.openxmlformats.org/drawingml/2006/main">
          <a:off x="2162175" y="197115"/>
          <a:ext cx="609600" cy="246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MES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0.25208</cdr:x>
      <cdr:y>0.06885</cdr:y>
    </cdr:from>
    <cdr:to>
      <cdr:x>0.45208</cdr:x>
      <cdr:y>0.15082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1683D16-8989-4651-82B8-663289B78994}"/>
            </a:ext>
          </a:extLst>
        </cdr:cNvPr>
        <cdr:cNvSpPr txBox="1"/>
      </cdr:nvSpPr>
      <cdr:spPr>
        <a:xfrm xmlns:a="http://schemas.openxmlformats.org/drawingml/2006/main">
          <a:off x="1152525" y="200025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DBO</a:t>
          </a:r>
          <a:r>
            <a:rPr lang="fr-FR" sz="1400" b="1" baseline="0">
              <a:solidFill>
                <a:srgbClr val="FF0000"/>
              </a:solidFill>
            </a:rPr>
            <a:t> nd</a:t>
          </a:r>
          <a:endParaRPr lang="fr-FR" sz="14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0.30208</cdr:x>
      <cdr:y>0.05696</cdr:y>
    </cdr:from>
    <cdr:to>
      <cdr:x>0.46042</cdr:x>
      <cdr:y>0.14557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1357622-7F7C-498E-957A-1CE4C900F789}"/>
            </a:ext>
          </a:extLst>
        </cdr:cNvPr>
        <cdr:cNvSpPr txBox="1"/>
      </cdr:nvSpPr>
      <cdr:spPr>
        <a:xfrm xmlns:a="http://schemas.openxmlformats.org/drawingml/2006/main">
          <a:off x="1381125" y="171450"/>
          <a:ext cx="7239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NR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0.17083</cdr:x>
      <cdr:y>0.07261</cdr:y>
    </cdr:from>
    <cdr:to>
      <cdr:x>0.37083</cdr:x>
      <cdr:y>0.16502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E130B50-89DC-42FD-9512-F90E36BE7563}"/>
            </a:ext>
          </a:extLst>
        </cdr:cNvPr>
        <cdr:cNvSpPr txBox="1"/>
      </cdr:nvSpPr>
      <cdr:spPr>
        <a:xfrm xmlns:a="http://schemas.openxmlformats.org/drawingml/2006/main">
          <a:off x="781050" y="209550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MES Mer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0.41232</cdr:x>
      <cdr:y>0.05079</cdr:y>
    </cdr:from>
    <cdr:to>
      <cdr:x>0.53315</cdr:x>
      <cdr:y>0.12063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90475CB-2AC8-4710-897E-F5F75A7D1AE1}"/>
            </a:ext>
          </a:extLst>
        </cdr:cNvPr>
        <cdr:cNvSpPr txBox="1"/>
      </cdr:nvSpPr>
      <cdr:spPr>
        <a:xfrm xmlns:a="http://schemas.openxmlformats.org/drawingml/2006/main">
          <a:off x="2505651" y="152391"/>
          <a:ext cx="734278" cy="209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P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0.46944</cdr:x>
      <cdr:y>0.13439</cdr:y>
    </cdr:from>
    <cdr:to>
      <cdr:x>0.71246</cdr:x>
      <cdr:y>0.23821</cdr:y>
    </cdr:to>
    <cdr:sp macro="" textlink="">
      <cdr:nvSpPr>
        <cdr:cNvPr id="2" name="ZoneTexte 15">
          <a:extLst xmlns:a="http://schemas.openxmlformats.org/drawingml/2006/main">
            <a:ext uri="{FF2B5EF4-FFF2-40B4-BE49-F238E27FC236}">
              <a16:creationId xmlns:a16="http://schemas.microsoft.com/office/drawing/2014/main" id="{28C89F1D-9257-44DA-9BC3-DC973B986448}"/>
            </a:ext>
          </a:extLst>
        </cdr:cNvPr>
        <cdr:cNvSpPr txBox="1"/>
      </cdr:nvSpPr>
      <cdr:spPr>
        <a:xfrm xmlns:a="http://schemas.openxmlformats.org/drawingml/2006/main">
          <a:off x="2146300" y="403225"/>
          <a:ext cx="1111073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400" b="1">
              <a:solidFill>
                <a:srgbClr val="FF0000"/>
              </a:solidFill>
            </a:rPr>
            <a:t>Chaleur Mer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523875</xdr:rowOff>
    </xdr:from>
    <xdr:to>
      <xdr:col>17</xdr:col>
      <xdr:colOff>0</xdr:colOff>
      <xdr:row>13</xdr:row>
      <xdr:rowOff>22412</xdr:rowOff>
    </xdr:to>
    <xdr:graphicFrame macro="">
      <xdr:nvGraphicFramePr>
        <xdr:cNvPr id="1774" name="Graphique 1">
          <a:extLst>
            <a:ext uri="{FF2B5EF4-FFF2-40B4-BE49-F238E27FC236}">
              <a16:creationId xmlns:a16="http://schemas.microsoft.com/office/drawing/2014/main" id="{00000000-0008-0000-0D00-0000E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27</xdr:row>
      <xdr:rowOff>0</xdr:rowOff>
    </xdr:from>
    <xdr:to>
      <xdr:col>17</xdr:col>
      <xdr:colOff>22412</xdr:colOff>
      <xdr:row>38</xdr:row>
      <xdr:rowOff>238125</xdr:rowOff>
    </xdr:to>
    <xdr:graphicFrame macro="">
      <xdr:nvGraphicFramePr>
        <xdr:cNvPr id="1775" name="Graphique 7">
          <a:extLst>
            <a:ext uri="{FF2B5EF4-FFF2-40B4-BE49-F238E27FC236}">
              <a16:creationId xmlns:a16="http://schemas.microsoft.com/office/drawing/2014/main" id="{00000000-0008-0000-0D00-0000E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53</xdr:row>
      <xdr:rowOff>28575</xdr:rowOff>
    </xdr:from>
    <xdr:to>
      <xdr:col>17</xdr:col>
      <xdr:colOff>22412</xdr:colOff>
      <xdr:row>65</xdr:row>
      <xdr:rowOff>0</xdr:rowOff>
    </xdr:to>
    <xdr:graphicFrame macro="">
      <xdr:nvGraphicFramePr>
        <xdr:cNvPr id="1776" name="Graphique 8">
          <a:extLst>
            <a:ext uri="{FF2B5EF4-FFF2-40B4-BE49-F238E27FC236}">
              <a16:creationId xmlns:a16="http://schemas.microsoft.com/office/drawing/2014/main" id="{00000000-0008-0000-0D00-0000F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266700</xdr:colOff>
      <xdr:row>78</xdr:row>
      <xdr:rowOff>238125</xdr:rowOff>
    </xdr:from>
    <xdr:to>
      <xdr:col>17</xdr:col>
      <xdr:colOff>11206</xdr:colOff>
      <xdr:row>91</xdr:row>
      <xdr:rowOff>0</xdr:rowOff>
    </xdr:to>
    <xdr:graphicFrame macro="">
      <xdr:nvGraphicFramePr>
        <xdr:cNvPr id="1777" name="Graphique 9">
          <a:extLst>
            <a:ext uri="{FF2B5EF4-FFF2-40B4-BE49-F238E27FC236}">
              <a16:creationId xmlns:a16="http://schemas.microsoft.com/office/drawing/2014/main" id="{00000000-0008-0000-0D00-0000F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105</xdr:row>
      <xdr:rowOff>19050</xdr:rowOff>
    </xdr:from>
    <xdr:to>
      <xdr:col>16</xdr:col>
      <xdr:colOff>750795</xdr:colOff>
      <xdr:row>116</xdr:row>
      <xdr:rowOff>161925</xdr:rowOff>
    </xdr:to>
    <xdr:graphicFrame macro="">
      <xdr:nvGraphicFramePr>
        <xdr:cNvPr id="1778" name="Graphique 10">
          <a:extLst>
            <a:ext uri="{FF2B5EF4-FFF2-40B4-BE49-F238E27FC236}">
              <a16:creationId xmlns:a16="http://schemas.microsoft.com/office/drawing/2014/main" id="{00000000-0008-0000-0D00-0000F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11</xdr:col>
      <xdr:colOff>294154</xdr:colOff>
      <xdr:row>1</xdr:row>
      <xdr:rowOff>110938</xdr:rowOff>
    </xdr:from>
    <xdr:ext cx="1455848" cy="311496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9202830" y="637614"/>
          <a:ext cx="145584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METOX</a:t>
          </a:r>
          <a:r>
            <a:rPr lang="fr-FR" sz="1400" b="1" baseline="0">
              <a:solidFill>
                <a:srgbClr val="FF0000"/>
              </a:solidFill>
            </a:rPr>
            <a:t> SURFACE</a:t>
          </a:r>
          <a:endParaRPr lang="fr-FR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16</xdr:col>
      <xdr:colOff>0</xdr:colOff>
      <xdr:row>29</xdr:row>
      <xdr:rowOff>219075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/>
      </xdr:nvSpPr>
      <xdr:spPr>
        <a:xfrm>
          <a:off x="18592800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619125</xdr:colOff>
      <xdr:row>27</xdr:row>
      <xdr:rowOff>152400</xdr:rowOff>
    </xdr:from>
    <xdr:ext cx="1755865" cy="311496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/>
      </xdr:nvSpPr>
      <xdr:spPr>
        <a:xfrm>
          <a:off x="7067550" y="3895725"/>
          <a:ext cx="175586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METOX</a:t>
          </a:r>
          <a:r>
            <a:rPr lang="fr-FR" sz="1400" b="1" baseline="0">
              <a:solidFill>
                <a:srgbClr val="FF0000"/>
              </a:solidFill>
            </a:rPr>
            <a:t> SOUTERRAIN</a:t>
          </a:r>
          <a:endParaRPr lang="fr-FR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47625</xdr:colOff>
      <xdr:row>53</xdr:row>
      <xdr:rowOff>171450</xdr:rowOff>
    </xdr:from>
    <xdr:ext cx="2727670" cy="311496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/>
      </xdr:nvSpPr>
      <xdr:spPr>
        <a:xfrm>
          <a:off x="8020050" y="7134225"/>
          <a:ext cx="272767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MATIERES INHIBITRICES SURFACE </a:t>
          </a:r>
        </a:p>
      </xdr:txBody>
    </xdr:sp>
    <xdr:clientData/>
  </xdr:oneCellAnchor>
  <xdr:oneCellAnchor>
    <xdr:from>
      <xdr:col>9</xdr:col>
      <xdr:colOff>514350</xdr:colOff>
      <xdr:row>79</xdr:row>
      <xdr:rowOff>152400</xdr:rowOff>
    </xdr:from>
    <xdr:ext cx="3027688" cy="311496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/>
      </xdr:nvSpPr>
      <xdr:spPr>
        <a:xfrm>
          <a:off x="7724775" y="10334625"/>
          <a:ext cx="302768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MATIERES INHIBITRICES SOUTERRAIN </a:t>
          </a:r>
        </a:p>
      </xdr:txBody>
    </xdr:sp>
    <xdr:clientData/>
  </xdr:oneCellAnchor>
  <xdr:oneCellAnchor>
    <xdr:from>
      <xdr:col>9</xdr:col>
      <xdr:colOff>314325</xdr:colOff>
      <xdr:row>105</xdr:row>
      <xdr:rowOff>171450</xdr:rowOff>
    </xdr:from>
    <xdr:ext cx="1231299" cy="311496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/>
      </xdr:nvSpPr>
      <xdr:spPr>
        <a:xfrm>
          <a:off x="7524750" y="13573125"/>
          <a:ext cx="123129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FF0000"/>
              </a:solidFill>
            </a:rPr>
            <a:t>AOX SURFACE</a:t>
          </a:r>
        </a:p>
      </xdr:txBody>
    </xdr:sp>
    <xdr:clientData/>
  </xdr:oneCellAnchor>
  <xdr:twoCellAnchor>
    <xdr:from>
      <xdr:col>8</xdr:col>
      <xdr:colOff>319928</xdr:colOff>
      <xdr:row>157</xdr:row>
      <xdr:rowOff>84604</xdr:rowOff>
    </xdr:from>
    <xdr:to>
      <xdr:col>17</xdr:col>
      <xdr:colOff>85165</xdr:colOff>
      <xdr:row>170</xdr:row>
      <xdr:rowOff>26894</xdr:rowOff>
    </xdr:to>
    <xdr:graphicFrame macro="">
      <xdr:nvGraphicFramePr>
        <xdr:cNvPr id="1793" name="Graphique 10">
          <a:extLst>
            <a:ext uri="{FF2B5EF4-FFF2-40B4-BE49-F238E27FC236}">
              <a16:creationId xmlns:a16="http://schemas.microsoft.com/office/drawing/2014/main" id="{00000000-0008-0000-0D00-00000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313765</xdr:colOff>
      <xdr:row>182</xdr:row>
      <xdr:rowOff>309283</xdr:rowOff>
    </xdr:from>
    <xdr:to>
      <xdr:col>16</xdr:col>
      <xdr:colOff>750794</xdr:colOff>
      <xdr:row>194</xdr:row>
      <xdr:rowOff>257735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358588</xdr:colOff>
      <xdr:row>209</xdr:row>
      <xdr:rowOff>11206</xdr:rowOff>
    </xdr:from>
    <xdr:to>
      <xdr:col>16</xdr:col>
      <xdr:colOff>761999</xdr:colOff>
      <xdr:row>221</xdr:row>
      <xdr:rowOff>44823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645460</xdr:colOff>
      <xdr:row>210</xdr:row>
      <xdr:rowOff>264460</xdr:rowOff>
    </xdr:from>
    <xdr:to>
      <xdr:col>12</xdr:col>
      <xdr:colOff>654985</xdr:colOff>
      <xdr:row>219</xdr:row>
      <xdr:rowOff>101976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41175318-1A4C-4134-9AD3-823E1704F498}"/>
            </a:ext>
          </a:extLst>
        </xdr:cNvPr>
        <xdr:cNvCxnSpPr/>
      </xdr:nvCxnSpPr>
      <xdr:spPr>
        <a:xfrm flipH="1" flipV="1">
          <a:off x="10316136" y="39608313"/>
          <a:ext cx="9525" cy="2370045"/>
        </a:xfrm>
        <a:prstGeom prst="line">
          <a:avLst/>
        </a:prstGeom>
        <a:ln w="28575"/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397808</xdr:colOff>
      <xdr:row>130</xdr:row>
      <xdr:rowOff>224118</xdr:rowOff>
    </xdr:from>
    <xdr:to>
      <xdr:col>19</xdr:col>
      <xdr:colOff>779929</xdr:colOff>
      <xdr:row>149</xdr:row>
      <xdr:rowOff>89647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D9754D2-A61A-48A4-A8CB-070A8FDB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0.17634</cdr:x>
      <cdr:y>0.63744</cdr:y>
    </cdr:from>
    <cdr:to>
      <cdr:x>0.58929</cdr:x>
      <cdr:y>0.77587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10BE5A9-F0CB-4AC5-9175-F3B656125025}"/>
            </a:ext>
          </a:extLst>
        </cdr:cNvPr>
        <cdr:cNvSpPr txBox="1"/>
      </cdr:nvSpPr>
      <cdr:spPr>
        <a:xfrm xmlns:a="http://schemas.openxmlformats.org/drawingml/2006/main">
          <a:off x="885265" y="2167216"/>
          <a:ext cx="2073088" cy="470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AG et RMC sont confondues</a:t>
          </a:r>
        </a:p>
        <a:p xmlns:a="http://schemas.openxmlformats.org/drawingml/2006/main">
          <a:r>
            <a:rPr lang="fr-FR" sz="1100"/>
            <a:t>AP et RM sont confondues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13"/>
  <sheetViews>
    <sheetView showZeros="0" tabSelected="1" zoomScale="80" zoomScaleNormal="8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G98" sqref="G98"/>
    </sheetView>
  </sheetViews>
  <sheetFormatPr baseColWidth="10" defaultColWidth="11.44140625" defaultRowHeight="13.2" x14ac:dyDescent="0.25"/>
  <cols>
    <col min="1" max="1" width="7.44140625" style="3" customWidth="1"/>
    <col min="2" max="2" width="6.5546875" style="3" customWidth="1"/>
    <col min="3" max="3" width="8.44140625" style="47" customWidth="1"/>
    <col min="4" max="4" width="8" style="10" customWidth="1"/>
    <col min="5" max="5" width="10.33203125" style="10" customWidth="1"/>
    <col min="6" max="6" width="9.5546875" style="10" customWidth="1"/>
    <col min="7" max="7" width="10.5546875" style="10" customWidth="1"/>
    <col min="8" max="8" width="9.44140625" style="10" customWidth="1"/>
    <col min="9" max="9" width="12.109375" style="10" customWidth="1"/>
    <col min="10" max="10" width="8.44140625" style="10" customWidth="1"/>
    <col min="11" max="11" width="9.33203125" style="10" customWidth="1"/>
    <col min="12" max="12" width="10.33203125" style="10" customWidth="1"/>
    <col min="13" max="13" width="12" style="10" customWidth="1"/>
    <col min="14" max="15" width="12.5546875" style="10" customWidth="1"/>
    <col min="16" max="16" width="12.109375" style="10" customWidth="1"/>
    <col min="17" max="17" width="10.5546875" style="10" customWidth="1"/>
    <col min="18" max="18" width="10.33203125" style="10" customWidth="1"/>
    <col min="19" max="20" width="10.88671875" style="10" customWidth="1"/>
    <col min="21" max="21" width="15.33203125" style="10" customWidth="1"/>
    <col min="22" max="22" width="15.5546875" style="3" customWidth="1"/>
    <col min="23" max="16384" width="11.44140625" style="3"/>
  </cols>
  <sheetData>
    <row r="2" spans="1:22" s="1" customFormat="1" ht="24.9" customHeight="1" thickBot="1" x14ac:dyDescent="0.3">
      <c r="B2" s="832" t="s">
        <v>106</v>
      </c>
      <c r="C2" s="832"/>
      <c r="D2" s="83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1" customFormat="1" ht="90" customHeight="1" x14ac:dyDescent="0.25">
      <c r="A3" s="770" t="s">
        <v>193</v>
      </c>
      <c r="B3" s="821" t="s">
        <v>30</v>
      </c>
      <c r="C3" s="822"/>
      <c r="D3" s="14" t="s">
        <v>0</v>
      </c>
      <c r="E3" s="14" t="s">
        <v>25</v>
      </c>
      <c r="F3" s="14" t="s">
        <v>1</v>
      </c>
      <c r="G3" s="14" t="s">
        <v>2</v>
      </c>
      <c r="H3" s="14" t="s">
        <v>13</v>
      </c>
      <c r="I3" s="14" t="s">
        <v>14</v>
      </c>
      <c r="J3" s="14" t="s">
        <v>10</v>
      </c>
      <c r="K3" s="14" t="s">
        <v>3</v>
      </c>
      <c r="L3" s="14" t="s">
        <v>4</v>
      </c>
      <c r="M3" s="14" t="s">
        <v>19</v>
      </c>
      <c r="N3" s="14" t="s">
        <v>20</v>
      </c>
      <c r="O3" s="14" t="s">
        <v>100</v>
      </c>
      <c r="P3" s="14" t="s">
        <v>5</v>
      </c>
      <c r="Q3" s="14" t="s">
        <v>6</v>
      </c>
      <c r="R3" s="14" t="s">
        <v>18</v>
      </c>
      <c r="S3" s="14" t="s">
        <v>7</v>
      </c>
      <c r="T3" s="15" t="s">
        <v>8</v>
      </c>
      <c r="U3" s="274" t="s">
        <v>124</v>
      </c>
      <c r="V3" s="274" t="s">
        <v>125</v>
      </c>
    </row>
    <row r="4" spans="1:22" s="1" customFormat="1" ht="24.9" customHeight="1" thickBot="1" x14ac:dyDescent="0.3">
      <c r="A4" s="24"/>
      <c r="B4" s="823"/>
      <c r="C4" s="824"/>
      <c r="D4" s="17" t="s">
        <v>9</v>
      </c>
      <c r="E4" s="17"/>
      <c r="F4" s="17" t="s">
        <v>9</v>
      </c>
      <c r="G4" s="17" t="s">
        <v>9</v>
      </c>
      <c r="H4" s="17" t="s">
        <v>9</v>
      </c>
      <c r="I4" s="17" t="s">
        <v>9</v>
      </c>
      <c r="J4" s="17" t="s">
        <v>9</v>
      </c>
      <c r="K4" s="17" t="s">
        <v>9</v>
      </c>
      <c r="L4" s="17" t="s">
        <v>9</v>
      </c>
      <c r="M4" s="17" t="s">
        <v>11</v>
      </c>
      <c r="N4" s="17" t="s">
        <v>11</v>
      </c>
      <c r="O4" s="17"/>
      <c r="P4" s="17" t="s">
        <v>9</v>
      </c>
      <c r="Q4" s="17" t="s">
        <v>9</v>
      </c>
      <c r="R4" s="17" t="s">
        <v>21</v>
      </c>
      <c r="S4" s="17" t="s">
        <v>12</v>
      </c>
      <c r="T4" s="18" t="s">
        <v>12</v>
      </c>
      <c r="U4" s="461" t="s">
        <v>9</v>
      </c>
      <c r="V4" s="18" t="s">
        <v>9</v>
      </c>
    </row>
    <row r="5" spans="1:22" ht="24.9" customHeight="1" thickBot="1" x14ac:dyDescent="0.3"/>
    <row r="6" spans="1:22" ht="93" customHeight="1" x14ac:dyDescent="0.25">
      <c r="A6" s="23"/>
      <c r="B6" s="821" t="s">
        <v>30</v>
      </c>
      <c r="C6" s="822"/>
      <c r="D6" s="14" t="s">
        <v>0</v>
      </c>
      <c r="E6" s="14" t="s">
        <v>25</v>
      </c>
      <c r="F6" s="14" t="s">
        <v>1</v>
      </c>
      <c r="G6" s="14" t="s">
        <v>2</v>
      </c>
      <c r="H6" s="14" t="s">
        <v>13</v>
      </c>
      <c r="I6" s="14" t="s">
        <v>14</v>
      </c>
      <c r="J6" s="14" t="s">
        <v>10</v>
      </c>
      <c r="K6" s="14" t="s">
        <v>3</v>
      </c>
      <c r="L6" s="14" t="s">
        <v>4</v>
      </c>
      <c r="M6" s="14" t="s">
        <v>19</v>
      </c>
      <c r="N6" s="14" t="s">
        <v>20</v>
      </c>
      <c r="O6" s="14" t="s">
        <v>100</v>
      </c>
      <c r="P6" s="14" t="s">
        <v>5</v>
      </c>
      <c r="Q6" s="14" t="s">
        <v>6</v>
      </c>
      <c r="R6" s="14" t="s">
        <v>18</v>
      </c>
      <c r="S6" s="14" t="s">
        <v>7</v>
      </c>
      <c r="T6" s="15" t="s">
        <v>8</v>
      </c>
      <c r="U6" s="14" t="s">
        <v>124</v>
      </c>
      <c r="V6" s="15" t="s">
        <v>125</v>
      </c>
    </row>
    <row r="7" spans="1:22" ht="24.9" customHeight="1" thickBot="1" x14ac:dyDescent="0.3">
      <c r="A7" s="24"/>
      <c r="B7" s="823"/>
      <c r="C7" s="824"/>
      <c r="D7" s="17" t="s">
        <v>9</v>
      </c>
      <c r="E7" s="17"/>
      <c r="F7" s="17" t="s">
        <v>9</v>
      </c>
      <c r="G7" s="17" t="s">
        <v>9</v>
      </c>
      <c r="H7" s="17" t="s">
        <v>9</v>
      </c>
      <c r="I7" s="17" t="s">
        <v>9</v>
      </c>
      <c r="J7" s="17" t="s">
        <v>9</v>
      </c>
      <c r="K7" s="17" t="s">
        <v>9</v>
      </c>
      <c r="L7" s="17" t="s">
        <v>9</v>
      </c>
      <c r="M7" s="17" t="s">
        <v>11</v>
      </c>
      <c r="N7" s="17" t="s">
        <v>11</v>
      </c>
      <c r="O7" s="17" t="s">
        <v>11</v>
      </c>
      <c r="P7" s="17" t="s">
        <v>9</v>
      </c>
      <c r="Q7" s="17" t="s">
        <v>9</v>
      </c>
      <c r="R7" s="17" t="s">
        <v>21</v>
      </c>
      <c r="S7" s="17" t="s">
        <v>12</v>
      </c>
      <c r="T7" s="18" t="s">
        <v>12</v>
      </c>
      <c r="U7" s="17" t="s">
        <v>9</v>
      </c>
      <c r="V7" s="18" t="s">
        <v>9</v>
      </c>
    </row>
    <row r="8" spans="1:22" ht="24.9" customHeight="1" x14ac:dyDescent="0.25">
      <c r="A8" s="825">
        <v>2024</v>
      </c>
      <c r="B8" s="827" t="s">
        <v>23</v>
      </c>
      <c r="C8" s="50" t="s">
        <v>16</v>
      </c>
      <c r="D8" s="20">
        <v>0.15</v>
      </c>
      <c r="E8" s="20"/>
      <c r="F8" s="20">
        <v>0.15</v>
      </c>
      <c r="G8" s="20">
        <v>0.18</v>
      </c>
      <c r="H8" s="20">
        <v>0.6</v>
      </c>
      <c r="I8" s="22">
        <v>0.18</v>
      </c>
      <c r="J8" s="20">
        <v>1.2</v>
      </c>
      <c r="K8" s="20">
        <v>3</v>
      </c>
      <c r="L8" s="20">
        <v>6</v>
      </c>
      <c r="M8" s="20">
        <v>15</v>
      </c>
      <c r="N8" s="20">
        <v>30</v>
      </c>
      <c r="O8" s="20"/>
      <c r="P8" s="20">
        <v>7</v>
      </c>
      <c r="Q8" s="20">
        <v>20</v>
      </c>
      <c r="R8" s="20"/>
      <c r="S8" s="20">
        <v>60</v>
      </c>
      <c r="T8" s="21">
        <v>5</v>
      </c>
      <c r="U8" s="20">
        <v>8.3000000000000007</v>
      </c>
      <c r="V8" s="704">
        <v>16.600000000000001</v>
      </c>
    </row>
    <row r="9" spans="1:22" ht="24.9" customHeight="1" x14ac:dyDescent="0.25">
      <c r="A9" s="825"/>
      <c r="B9" s="828"/>
      <c r="C9" s="35" t="s">
        <v>17</v>
      </c>
      <c r="D9" s="6"/>
      <c r="E9" s="6"/>
      <c r="F9" s="6">
        <v>0.16</v>
      </c>
      <c r="G9" s="6">
        <v>0.27</v>
      </c>
      <c r="H9" s="6">
        <v>0.7</v>
      </c>
      <c r="I9" s="6">
        <v>0.25</v>
      </c>
      <c r="J9" s="6">
        <v>1.7</v>
      </c>
      <c r="K9" s="6">
        <v>3.6</v>
      </c>
      <c r="L9" s="6">
        <v>6</v>
      </c>
      <c r="M9" s="6">
        <v>15</v>
      </c>
      <c r="N9" s="6">
        <v>30</v>
      </c>
      <c r="O9" s="6"/>
      <c r="P9" s="6">
        <v>8</v>
      </c>
      <c r="Q9" s="6">
        <v>20</v>
      </c>
      <c r="R9" s="6">
        <f>+R8*1.16</f>
        <v>0</v>
      </c>
      <c r="S9" s="6">
        <v>60</v>
      </c>
      <c r="T9" s="7">
        <v>5</v>
      </c>
      <c r="U9" s="277">
        <v>9.1999999999999993</v>
      </c>
      <c r="V9" s="705">
        <v>16.600000000000001</v>
      </c>
    </row>
    <row r="10" spans="1:22" ht="24.9" customHeight="1" thickBot="1" x14ac:dyDescent="0.3">
      <c r="A10" s="825"/>
      <c r="B10" s="829"/>
      <c r="C10" s="34" t="s">
        <v>22</v>
      </c>
      <c r="D10" s="8">
        <v>0.25</v>
      </c>
      <c r="E10" s="8"/>
      <c r="F10" s="8">
        <v>0.18</v>
      </c>
      <c r="G10" s="8">
        <v>0.35</v>
      </c>
      <c r="H10" s="8">
        <v>0.7</v>
      </c>
      <c r="I10" s="8">
        <v>0.3</v>
      </c>
      <c r="J10" s="8">
        <v>2</v>
      </c>
      <c r="K10" s="8">
        <v>3.6</v>
      </c>
      <c r="L10" s="8">
        <v>6</v>
      </c>
      <c r="M10" s="8">
        <v>18</v>
      </c>
      <c r="N10" s="8">
        <v>30</v>
      </c>
      <c r="O10" s="8"/>
      <c r="P10" s="8">
        <v>11</v>
      </c>
      <c r="Q10" s="8">
        <v>20</v>
      </c>
      <c r="R10" s="8">
        <f>+R8*1.33</f>
        <v>0</v>
      </c>
      <c r="S10" s="8">
        <v>60</v>
      </c>
      <c r="T10" s="9">
        <v>5</v>
      </c>
      <c r="U10" s="278">
        <v>10</v>
      </c>
      <c r="V10" s="706">
        <v>16.600000000000001</v>
      </c>
    </row>
    <row r="11" spans="1:22" ht="24.9" customHeight="1" thickBot="1" x14ac:dyDescent="0.3">
      <c r="A11" s="825"/>
      <c r="B11" s="276" t="s">
        <v>24</v>
      </c>
      <c r="C11" s="304"/>
      <c r="D11" s="48">
        <v>0.13200000000000001</v>
      </c>
      <c r="E11" s="48">
        <v>0.1</v>
      </c>
      <c r="F11" s="48">
        <v>8.2000000000000003E-2</v>
      </c>
      <c r="G11" s="48">
        <v>0.16400000000000001</v>
      </c>
      <c r="H11" s="48">
        <v>0.33</v>
      </c>
      <c r="I11" s="48"/>
      <c r="J11" s="48">
        <v>0.44</v>
      </c>
      <c r="K11" s="48">
        <v>0.77</v>
      </c>
      <c r="L11" s="48">
        <v>6</v>
      </c>
      <c r="M11" s="48">
        <v>7.4</v>
      </c>
      <c r="N11" s="48">
        <v>30</v>
      </c>
      <c r="O11" s="48">
        <v>4</v>
      </c>
      <c r="P11" s="48">
        <v>0.94</v>
      </c>
      <c r="Q11" s="48">
        <v>20</v>
      </c>
      <c r="R11" s="48"/>
      <c r="S11" s="48">
        <v>14</v>
      </c>
      <c r="T11" s="270">
        <v>1.4</v>
      </c>
      <c r="U11" s="279">
        <v>5</v>
      </c>
      <c r="V11" s="49">
        <v>5</v>
      </c>
    </row>
    <row r="12" spans="1:22" ht="24.9" customHeight="1" thickBot="1" x14ac:dyDescent="0.3">
      <c r="A12" s="825"/>
      <c r="B12" s="830" t="s">
        <v>27</v>
      </c>
      <c r="C12" s="11" t="s">
        <v>16</v>
      </c>
      <c r="D12" s="28">
        <v>0.14119999999999999</v>
      </c>
      <c r="E12" s="129">
        <v>0.1</v>
      </c>
      <c r="F12" s="28">
        <v>9.4100000000000003E-2</v>
      </c>
      <c r="G12" s="28">
        <v>0.1883</v>
      </c>
      <c r="H12" s="28">
        <v>0.32950000000000002</v>
      </c>
      <c r="I12" s="28" t="s">
        <v>158</v>
      </c>
      <c r="J12" s="128">
        <v>0.9415</v>
      </c>
      <c r="K12" s="129">
        <v>1.5</v>
      </c>
      <c r="L12" s="129">
        <v>5</v>
      </c>
      <c r="M12" s="129">
        <v>15</v>
      </c>
      <c r="N12" s="129">
        <v>25</v>
      </c>
      <c r="O12" s="129"/>
      <c r="P12" s="129" t="s">
        <v>155</v>
      </c>
      <c r="Q12" s="129" t="s">
        <v>156</v>
      </c>
      <c r="R12" s="130">
        <v>5.2999999999999999E-2</v>
      </c>
      <c r="S12" s="129">
        <v>60</v>
      </c>
      <c r="T12" s="271">
        <v>8.5</v>
      </c>
      <c r="U12" s="280">
        <v>8</v>
      </c>
      <c r="V12" s="707">
        <v>13</v>
      </c>
    </row>
    <row r="13" spans="1:22" ht="24.9" customHeight="1" thickBot="1" x14ac:dyDescent="0.3">
      <c r="A13" s="825"/>
      <c r="B13" s="831"/>
      <c r="C13" s="34" t="s">
        <v>17</v>
      </c>
      <c r="D13" s="376" t="s">
        <v>157</v>
      </c>
      <c r="E13" s="377">
        <v>0.1</v>
      </c>
      <c r="F13" s="376">
        <v>0.12239999999999999</v>
      </c>
      <c r="G13" s="376">
        <v>0.24479999999999999</v>
      </c>
      <c r="H13" s="376">
        <v>0.4284</v>
      </c>
      <c r="I13" s="378" t="s">
        <v>158</v>
      </c>
      <c r="J13" s="376">
        <v>0.1239</v>
      </c>
      <c r="K13" s="379">
        <f>+K12</f>
        <v>1.5</v>
      </c>
      <c r="L13" s="377">
        <f>+L12</f>
        <v>5</v>
      </c>
      <c r="M13" s="377">
        <f>+M12</f>
        <v>15</v>
      </c>
      <c r="N13" s="377">
        <f>+N12</f>
        <v>25</v>
      </c>
      <c r="O13" s="377"/>
      <c r="P13" s="129" t="s">
        <v>155</v>
      </c>
      <c r="Q13" s="377"/>
      <c r="R13" s="378">
        <v>5.2999999999999999E-2</v>
      </c>
      <c r="S13" s="377">
        <f>+S12</f>
        <v>60</v>
      </c>
      <c r="T13" s="380">
        <f>+T12</f>
        <v>8.5</v>
      </c>
      <c r="U13" s="381">
        <v>8</v>
      </c>
      <c r="V13" s="708">
        <v>13</v>
      </c>
    </row>
    <row r="14" spans="1:22" ht="24.9" customHeight="1" thickBot="1" x14ac:dyDescent="0.3">
      <c r="A14" s="825"/>
      <c r="B14" s="276" t="s">
        <v>26</v>
      </c>
      <c r="C14" s="304"/>
      <c r="D14" s="45">
        <v>0.192</v>
      </c>
      <c r="E14" s="45">
        <v>6.4000000000000001E-2</v>
      </c>
      <c r="F14" s="45">
        <v>0.128</v>
      </c>
      <c r="G14" s="45">
        <v>0.25700000000000001</v>
      </c>
      <c r="H14" s="45">
        <v>0.45</v>
      </c>
      <c r="I14" s="45">
        <v>0.1</v>
      </c>
      <c r="J14" s="45">
        <v>1.2809999999999999</v>
      </c>
      <c r="K14" s="45">
        <v>3.194</v>
      </c>
      <c r="L14" s="45">
        <v>5.32</v>
      </c>
      <c r="M14" s="45">
        <v>15.944000000000001</v>
      </c>
      <c r="N14" s="45">
        <v>26.58</v>
      </c>
      <c r="O14" s="45">
        <v>3.51</v>
      </c>
      <c r="P14" s="45">
        <v>9.6489999999999991</v>
      </c>
      <c r="Q14" s="45">
        <v>14.848000000000001</v>
      </c>
      <c r="R14" s="45">
        <v>0.13400000000000001</v>
      </c>
      <c r="S14" s="45">
        <v>54.396000000000001</v>
      </c>
      <c r="T14" s="272">
        <v>5.4409999999999998</v>
      </c>
      <c r="U14" s="281">
        <v>5.4</v>
      </c>
      <c r="V14" s="709">
        <v>8.9640000000000004</v>
      </c>
    </row>
    <row r="15" spans="1:22" ht="24.9" customHeight="1" thickBot="1" x14ac:dyDescent="0.3">
      <c r="A15" s="825"/>
      <c r="B15" s="276" t="s">
        <v>28</v>
      </c>
      <c r="C15" s="11" t="s">
        <v>16</v>
      </c>
      <c r="D15" s="32">
        <v>0.16399999999999995</v>
      </c>
      <c r="E15" s="32"/>
      <c r="F15" s="32">
        <v>0.109</v>
      </c>
      <c r="G15" s="32">
        <v>0.22</v>
      </c>
      <c r="H15" s="32">
        <v>0.38299999999999995</v>
      </c>
      <c r="I15" s="32">
        <v>0.16399999999999995</v>
      </c>
      <c r="J15" s="32">
        <v>1.3739999999999999</v>
      </c>
      <c r="K15" s="32">
        <v>2.3759999999999994</v>
      </c>
      <c r="L15" s="32">
        <v>6</v>
      </c>
      <c r="M15" s="32">
        <v>11.880000000000003</v>
      </c>
      <c r="N15" s="32">
        <v>30</v>
      </c>
      <c r="O15" s="32"/>
      <c r="P15" s="32">
        <v>8.58</v>
      </c>
      <c r="Q15" s="32">
        <v>20</v>
      </c>
      <c r="R15" s="32">
        <v>0.125</v>
      </c>
      <c r="S15" s="32">
        <v>43.35</v>
      </c>
      <c r="T15" s="273"/>
      <c r="U15" s="282">
        <v>6</v>
      </c>
      <c r="V15" s="710">
        <v>16.600000000000001</v>
      </c>
    </row>
    <row r="16" spans="1:22" ht="24.9" customHeight="1" x14ac:dyDescent="0.25">
      <c r="A16" s="826"/>
      <c r="B16" s="276" t="s">
        <v>29</v>
      </c>
      <c r="C16" s="11" t="s">
        <v>16</v>
      </c>
      <c r="D16" s="335">
        <v>0.15</v>
      </c>
      <c r="E16" s="335">
        <v>0.1</v>
      </c>
      <c r="F16" s="335">
        <v>0.12</v>
      </c>
      <c r="G16" s="335">
        <v>0.22</v>
      </c>
      <c r="H16" s="335">
        <v>0.35</v>
      </c>
      <c r="I16" s="335">
        <v>0.2</v>
      </c>
      <c r="J16" s="341">
        <v>1</v>
      </c>
      <c r="K16" s="342">
        <v>2.2000000000000002</v>
      </c>
      <c r="L16" s="341">
        <v>3.7</v>
      </c>
      <c r="M16" s="335">
        <v>12</v>
      </c>
      <c r="N16" s="343">
        <v>20</v>
      </c>
      <c r="O16" s="335">
        <v>4</v>
      </c>
      <c r="P16" s="335">
        <v>9</v>
      </c>
      <c r="Q16" s="335">
        <v>13.8</v>
      </c>
      <c r="R16" s="335">
        <v>0.1</v>
      </c>
      <c r="S16" s="335">
        <v>20</v>
      </c>
      <c r="T16" s="335">
        <v>2</v>
      </c>
      <c r="U16" s="335">
        <v>6</v>
      </c>
      <c r="V16" s="336">
        <v>6</v>
      </c>
    </row>
    <row r="17" spans="1:22" ht="24.9" customHeight="1" thickBot="1" x14ac:dyDescent="0.3"/>
    <row r="18" spans="1:22" ht="93" customHeight="1" x14ac:dyDescent="0.25">
      <c r="A18" s="23"/>
      <c r="B18" s="821" t="s">
        <v>30</v>
      </c>
      <c r="C18" s="822"/>
      <c r="D18" s="14" t="s">
        <v>0</v>
      </c>
      <c r="E18" s="14" t="s">
        <v>25</v>
      </c>
      <c r="F18" s="14" t="s">
        <v>1</v>
      </c>
      <c r="G18" s="14" t="s">
        <v>2</v>
      </c>
      <c r="H18" s="14" t="s">
        <v>13</v>
      </c>
      <c r="I18" s="14" t="s">
        <v>14</v>
      </c>
      <c r="J18" s="14" t="s">
        <v>10</v>
      </c>
      <c r="K18" s="14" t="s">
        <v>3</v>
      </c>
      <c r="L18" s="14" t="s">
        <v>4</v>
      </c>
      <c r="M18" s="14" t="s">
        <v>19</v>
      </c>
      <c r="N18" s="14" t="s">
        <v>20</v>
      </c>
      <c r="O18" s="14" t="s">
        <v>100</v>
      </c>
      <c r="P18" s="14" t="s">
        <v>5</v>
      </c>
      <c r="Q18" s="14" t="s">
        <v>6</v>
      </c>
      <c r="R18" s="14" t="s">
        <v>18</v>
      </c>
      <c r="S18" s="14" t="s">
        <v>7</v>
      </c>
      <c r="T18" s="15" t="s">
        <v>8</v>
      </c>
      <c r="U18" s="14" t="s">
        <v>124</v>
      </c>
      <c r="V18" s="15" t="s">
        <v>125</v>
      </c>
    </row>
    <row r="19" spans="1:22" ht="24.9" customHeight="1" thickBot="1" x14ac:dyDescent="0.3">
      <c r="A19" s="24"/>
      <c r="B19" s="823"/>
      <c r="C19" s="824"/>
      <c r="D19" s="17" t="s">
        <v>9</v>
      </c>
      <c r="E19" s="17"/>
      <c r="F19" s="17" t="s">
        <v>9</v>
      </c>
      <c r="G19" s="17" t="s">
        <v>9</v>
      </c>
      <c r="H19" s="17" t="s">
        <v>9</v>
      </c>
      <c r="I19" s="17" t="s">
        <v>9</v>
      </c>
      <c r="J19" s="17" t="s">
        <v>9</v>
      </c>
      <c r="K19" s="17" t="s">
        <v>9</v>
      </c>
      <c r="L19" s="17" t="s">
        <v>9</v>
      </c>
      <c r="M19" s="17" t="s">
        <v>11</v>
      </c>
      <c r="N19" s="17" t="s">
        <v>11</v>
      </c>
      <c r="O19" s="17" t="s">
        <v>11</v>
      </c>
      <c r="P19" s="17" t="s">
        <v>9</v>
      </c>
      <c r="Q19" s="17" t="s">
        <v>9</v>
      </c>
      <c r="R19" s="17" t="s">
        <v>21</v>
      </c>
      <c r="S19" s="17" t="s">
        <v>12</v>
      </c>
      <c r="T19" s="18" t="s">
        <v>12</v>
      </c>
      <c r="U19" s="17" t="s">
        <v>9</v>
      </c>
      <c r="V19" s="18" t="s">
        <v>9</v>
      </c>
    </row>
    <row r="20" spans="1:22" ht="24.9" customHeight="1" x14ac:dyDescent="0.25">
      <c r="A20" s="825">
        <v>2025</v>
      </c>
      <c r="B20" s="827" t="s">
        <v>23</v>
      </c>
      <c r="C20" s="50" t="s">
        <v>16</v>
      </c>
      <c r="D20" s="20">
        <v>0.15</v>
      </c>
      <c r="E20" s="20"/>
      <c r="F20" s="20">
        <v>0.15</v>
      </c>
      <c r="G20" s="20">
        <v>0.18</v>
      </c>
      <c r="H20" s="20">
        <v>0.6</v>
      </c>
      <c r="I20" s="22">
        <v>0.18</v>
      </c>
      <c r="J20" s="20">
        <v>1.2</v>
      </c>
      <c r="K20" s="20">
        <v>3</v>
      </c>
      <c r="L20" s="20">
        <v>6</v>
      </c>
      <c r="M20" s="20">
        <v>15</v>
      </c>
      <c r="N20" s="20">
        <v>30</v>
      </c>
      <c r="O20" s="20"/>
      <c r="P20" s="20">
        <v>7</v>
      </c>
      <c r="Q20" s="20">
        <v>20</v>
      </c>
      <c r="R20" s="20"/>
      <c r="S20" s="20">
        <v>60</v>
      </c>
      <c r="T20" s="20">
        <v>5</v>
      </c>
      <c r="U20" s="757">
        <v>8.3000000000000007</v>
      </c>
      <c r="V20" s="704">
        <v>16.600000000000001</v>
      </c>
    </row>
    <row r="21" spans="1:22" ht="24.9" customHeight="1" x14ac:dyDescent="0.25">
      <c r="A21" s="825"/>
      <c r="B21" s="828"/>
      <c r="C21" s="35" t="s">
        <v>17</v>
      </c>
      <c r="D21" s="6">
        <v>0.2</v>
      </c>
      <c r="E21" s="6"/>
      <c r="F21" s="6">
        <v>0.16</v>
      </c>
      <c r="G21" s="6">
        <v>0.27</v>
      </c>
      <c r="H21" s="6">
        <v>0.7</v>
      </c>
      <c r="I21" s="6">
        <v>0.25</v>
      </c>
      <c r="J21" s="6">
        <v>1.7</v>
      </c>
      <c r="K21" s="6">
        <v>3.6</v>
      </c>
      <c r="L21" s="6">
        <v>6</v>
      </c>
      <c r="M21" s="6">
        <v>15</v>
      </c>
      <c r="N21" s="6">
        <v>30</v>
      </c>
      <c r="O21" s="6"/>
      <c r="P21" s="6">
        <v>8</v>
      </c>
      <c r="Q21" s="6">
        <v>20</v>
      </c>
      <c r="R21" s="6"/>
      <c r="S21" s="6">
        <v>60</v>
      </c>
      <c r="T21" s="6">
        <v>5</v>
      </c>
      <c r="U21" s="758">
        <v>9.1999999999999993</v>
      </c>
      <c r="V21" s="705">
        <v>16.600000000000001</v>
      </c>
    </row>
    <row r="22" spans="1:22" ht="24.9" customHeight="1" thickBot="1" x14ac:dyDescent="0.3">
      <c r="A22" s="825"/>
      <c r="B22" s="829"/>
      <c r="C22" s="34" t="s">
        <v>22</v>
      </c>
      <c r="D22" s="8">
        <v>0.25</v>
      </c>
      <c r="E22" s="8"/>
      <c r="F22" s="8">
        <v>0.18</v>
      </c>
      <c r="G22" s="8">
        <v>0.35</v>
      </c>
      <c r="H22" s="8">
        <v>0.7</v>
      </c>
      <c r="I22" s="8">
        <v>0.3</v>
      </c>
      <c r="J22" s="8">
        <v>2</v>
      </c>
      <c r="K22" s="8">
        <v>3.6</v>
      </c>
      <c r="L22" s="8">
        <v>6</v>
      </c>
      <c r="M22" s="8">
        <v>18</v>
      </c>
      <c r="N22" s="8">
        <v>30</v>
      </c>
      <c r="O22" s="8"/>
      <c r="P22" s="8">
        <v>11</v>
      </c>
      <c r="Q22" s="8">
        <v>20</v>
      </c>
      <c r="R22" s="8"/>
      <c r="S22" s="8">
        <v>60</v>
      </c>
      <c r="T22" s="8">
        <v>5</v>
      </c>
      <c r="U22" s="759">
        <v>10</v>
      </c>
      <c r="V22" s="706">
        <v>16.600000000000001</v>
      </c>
    </row>
    <row r="23" spans="1:22" ht="24.9" customHeight="1" thickBot="1" x14ac:dyDescent="0.3">
      <c r="A23" s="825"/>
      <c r="B23" s="276" t="s">
        <v>24</v>
      </c>
      <c r="C23" s="304"/>
      <c r="D23" s="48">
        <v>0.13200000000000001</v>
      </c>
      <c r="E23" s="48">
        <v>0.1</v>
      </c>
      <c r="F23" s="48">
        <v>8.2000000000000003E-2</v>
      </c>
      <c r="G23" s="48">
        <v>0.16400000000000001</v>
      </c>
      <c r="H23" s="48">
        <v>0.33</v>
      </c>
      <c r="I23" s="48"/>
      <c r="J23" s="48">
        <v>0.44</v>
      </c>
      <c r="K23" s="48">
        <v>0.77</v>
      </c>
      <c r="L23" s="48">
        <v>6</v>
      </c>
      <c r="M23" s="48">
        <v>7.4</v>
      </c>
      <c r="N23" s="48">
        <v>30</v>
      </c>
      <c r="O23" s="48"/>
      <c r="P23" s="48">
        <v>0.94</v>
      </c>
      <c r="Q23" s="48">
        <v>20</v>
      </c>
      <c r="R23" s="48"/>
      <c r="S23" s="48">
        <v>14</v>
      </c>
      <c r="T23" s="48">
        <v>1.4</v>
      </c>
      <c r="U23" s="760">
        <v>5</v>
      </c>
      <c r="V23" s="49">
        <v>5</v>
      </c>
    </row>
    <row r="24" spans="1:22" ht="24.9" customHeight="1" x14ac:dyDescent="0.25">
      <c r="A24" s="825"/>
      <c r="B24" s="830" t="s">
        <v>27</v>
      </c>
      <c r="C24" s="11" t="s">
        <v>16</v>
      </c>
      <c r="D24" s="28">
        <v>0.14119999999999999</v>
      </c>
      <c r="E24" s="129">
        <v>0.1</v>
      </c>
      <c r="F24" s="28">
        <v>9.4100000000000003E-2</v>
      </c>
      <c r="G24" s="28">
        <v>0.1883</v>
      </c>
      <c r="H24" s="28">
        <v>0.32950000000000002</v>
      </c>
      <c r="I24" s="28" t="s">
        <v>158</v>
      </c>
      <c r="J24" s="128">
        <v>0.9415</v>
      </c>
      <c r="K24" s="129">
        <v>1.5</v>
      </c>
      <c r="L24" s="129">
        <v>5</v>
      </c>
      <c r="M24" s="129">
        <v>15</v>
      </c>
      <c r="N24" s="129">
        <v>25</v>
      </c>
      <c r="O24" s="129"/>
      <c r="P24" s="129" t="s">
        <v>155</v>
      </c>
      <c r="Q24" s="129" t="s">
        <v>156</v>
      </c>
      <c r="R24" s="130">
        <v>5.2999999999999999E-2</v>
      </c>
      <c r="S24" s="129">
        <v>60</v>
      </c>
      <c r="T24" s="271">
        <v>8.5</v>
      </c>
      <c r="U24" s="280">
        <v>8</v>
      </c>
      <c r="V24" s="707">
        <v>13</v>
      </c>
    </row>
    <row r="25" spans="1:22" ht="24.9" customHeight="1" thickBot="1" x14ac:dyDescent="0.3">
      <c r="A25" s="825"/>
      <c r="B25" s="831"/>
      <c r="C25" s="34" t="s">
        <v>17</v>
      </c>
      <c r="D25" s="376"/>
      <c r="E25" s="377"/>
      <c r="F25" s="376"/>
      <c r="G25" s="376"/>
      <c r="H25" s="376"/>
      <c r="I25" s="378"/>
      <c r="J25" s="376"/>
      <c r="K25" s="379"/>
      <c r="L25" s="377"/>
      <c r="M25" s="377"/>
      <c r="N25" s="377"/>
      <c r="O25" s="377"/>
      <c r="P25" s="377"/>
      <c r="Q25" s="377"/>
      <c r="R25" s="378"/>
      <c r="S25" s="377"/>
      <c r="T25" s="377"/>
      <c r="U25" s="762"/>
      <c r="V25" s="708"/>
    </row>
    <row r="26" spans="1:22" ht="24.9" customHeight="1" thickBot="1" x14ac:dyDescent="0.3">
      <c r="A26" s="825"/>
      <c r="B26" s="276" t="s">
        <v>26</v>
      </c>
      <c r="C26" s="304"/>
      <c r="D26" s="45">
        <v>0.192</v>
      </c>
      <c r="E26" s="45">
        <v>6.4000000000000001E-2</v>
      </c>
      <c r="F26" s="45">
        <v>0.128</v>
      </c>
      <c r="G26" s="45">
        <v>0.25700000000000001</v>
      </c>
      <c r="H26" s="45">
        <v>0.45</v>
      </c>
      <c r="I26" s="45">
        <v>0.1</v>
      </c>
      <c r="J26" s="45">
        <v>1.2809999999999999</v>
      </c>
      <c r="K26" s="45">
        <v>3.194</v>
      </c>
      <c r="L26" s="45">
        <v>5.32</v>
      </c>
      <c r="M26" s="45">
        <v>15.944000000000001</v>
      </c>
      <c r="N26" s="45">
        <v>26.58</v>
      </c>
      <c r="O26" s="45">
        <v>3.51</v>
      </c>
      <c r="P26" s="45">
        <v>9.6489999999999991</v>
      </c>
      <c r="Q26" s="45">
        <v>14.848000000000001</v>
      </c>
      <c r="R26" s="45">
        <v>0.13400000000000001</v>
      </c>
      <c r="S26" s="45">
        <v>54.396000000000001</v>
      </c>
      <c r="T26" s="45">
        <v>5.4409999999999998</v>
      </c>
      <c r="U26" s="747">
        <v>5.4</v>
      </c>
      <c r="V26" s="709">
        <v>8.9640000000000004</v>
      </c>
    </row>
    <row r="27" spans="1:22" ht="24.9" customHeight="1" thickBot="1" x14ac:dyDescent="0.3">
      <c r="A27" s="825"/>
      <c r="B27" s="276" t="s">
        <v>28</v>
      </c>
      <c r="C27" s="11" t="s">
        <v>16</v>
      </c>
      <c r="D27" s="32">
        <v>0.16399999999999995</v>
      </c>
      <c r="E27" s="32"/>
      <c r="F27" s="32">
        <v>0.109</v>
      </c>
      <c r="G27" s="32">
        <v>0.22</v>
      </c>
      <c r="H27" s="32">
        <v>0.38299999999999995</v>
      </c>
      <c r="I27" s="32">
        <v>0.16399999999999995</v>
      </c>
      <c r="J27" s="32">
        <v>1.3739999999999999</v>
      </c>
      <c r="K27" s="32">
        <v>2.3759999999999994</v>
      </c>
      <c r="L27" s="32">
        <v>6</v>
      </c>
      <c r="M27" s="32">
        <v>11.880000000000003</v>
      </c>
      <c r="N27" s="32">
        <v>30</v>
      </c>
      <c r="O27" s="32"/>
      <c r="P27" s="32">
        <v>8.58</v>
      </c>
      <c r="Q27" s="32">
        <v>20</v>
      </c>
      <c r="R27" s="32">
        <v>0.125</v>
      </c>
      <c r="S27" s="32">
        <v>43.35</v>
      </c>
      <c r="T27" s="32"/>
      <c r="U27" s="763">
        <v>6</v>
      </c>
      <c r="V27" s="710">
        <v>16.600000000000001</v>
      </c>
    </row>
    <row r="28" spans="1:22" ht="24.9" customHeight="1" x14ac:dyDescent="0.25">
      <c r="A28" s="826"/>
      <c r="B28" s="276" t="s">
        <v>29</v>
      </c>
      <c r="C28" s="11" t="s">
        <v>16</v>
      </c>
      <c r="D28" s="335">
        <v>0.15</v>
      </c>
      <c r="E28" s="335">
        <v>0.1</v>
      </c>
      <c r="F28" s="335">
        <v>0.12</v>
      </c>
      <c r="G28" s="335">
        <v>0.22</v>
      </c>
      <c r="H28" s="335">
        <v>0.35</v>
      </c>
      <c r="I28" s="335">
        <v>0.2</v>
      </c>
      <c r="J28" s="341">
        <v>1</v>
      </c>
      <c r="K28" s="342">
        <v>2.2000000000000002</v>
      </c>
      <c r="L28" s="341">
        <v>3.7</v>
      </c>
      <c r="M28" s="335">
        <v>12</v>
      </c>
      <c r="N28" s="343">
        <v>20</v>
      </c>
      <c r="O28" s="335">
        <v>4</v>
      </c>
      <c r="P28" s="335">
        <v>9</v>
      </c>
      <c r="Q28" s="335">
        <v>13.8</v>
      </c>
      <c r="R28" s="335">
        <v>0.1</v>
      </c>
      <c r="S28" s="335">
        <v>20</v>
      </c>
      <c r="T28" s="335">
        <v>2</v>
      </c>
      <c r="U28" s="765">
        <v>6</v>
      </c>
      <c r="V28" s="336">
        <v>6</v>
      </c>
    </row>
    <row r="29" spans="1:22" ht="24.9" customHeight="1" thickBot="1" x14ac:dyDescent="0.3"/>
    <row r="30" spans="1:22" ht="93" customHeight="1" x14ac:dyDescent="0.25">
      <c r="A30" s="23"/>
      <c r="B30" s="821" t="s">
        <v>30</v>
      </c>
      <c r="C30" s="822"/>
      <c r="D30" s="14" t="s">
        <v>0</v>
      </c>
      <c r="E30" s="14" t="s">
        <v>25</v>
      </c>
      <c r="F30" s="14" t="s">
        <v>1</v>
      </c>
      <c r="G30" s="14" t="s">
        <v>2</v>
      </c>
      <c r="H30" s="14" t="s">
        <v>13</v>
      </c>
      <c r="I30" s="14" t="s">
        <v>14</v>
      </c>
      <c r="J30" s="14" t="s">
        <v>10</v>
      </c>
      <c r="K30" s="14" t="s">
        <v>3</v>
      </c>
      <c r="L30" s="14" t="s">
        <v>4</v>
      </c>
      <c r="M30" s="14" t="s">
        <v>19</v>
      </c>
      <c r="N30" s="14" t="s">
        <v>20</v>
      </c>
      <c r="O30" s="14" t="s">
        <v>100</v>
      </c>
      <c r="P30" s="14" t="s">
        <v>5</v>
      </c>
      <c r="Q30" s="14" t="s">
        <v>6</v>
      </c>
      <c r="R30" s="14" t="s">
        <v>18</v>
      </c>
      <c r="S30" s="14" t="s">
        <v>7</v>
      </c>
      <c r="T30" s="15" t="s">
        <v>8</v>
      </c>
      <c r="U30" s="14" t="s">
        <v>124</v>
      </c>
      <c r="V30" s="15" t="s">
        <v>125</v>
      </c>
    </row>
    <row r="31" spans="1:22" ht="24.9" customHeight="1" thickBot="1" x14ac:dyDescent="0.3">
      <c r="A31" s="24"/>
      <c r="B31" s="823"/>
      <c r="C31" s="824"/>
      <c r="D31" s="17" t="s">
        <v>9</v>
      </c>
      <c r="E31" s="17"/>
      <c r="F31" s="17" t="s">
        <v>9</v>
      </c>
      <c r="G31" s="17" t="s">
        <v>9</v>
      </c>
      <c r="H31" s="17" t="s">
        <v>9</v>
      </c>
      <c r="I31" s="17" t="s">
        <v>9</v>
      </c>
      <c r="J31" s="17" t="s">
        <v>9</v>
      </c>
      <c r="K31" s="17" t="s">
        <v>9</v>
      </c>
      <c r="L31" s="17" t="s">
        <v>9</v>
      </c>
      <c r="M31" s="17" t="s">
        <v>11</v>
      </c>
      <c r="N31" s="17" t="s">
        <v>11</v>
      </c>
      <c r="O31" s="17" t="s">
        <v>11</v>
      </c>
      <c r="P31" s="17" t="s">
        <v>9</v>
      </c>
      <c r="Q31" s="17" t="s">
        <v>9</v>
      </c>
      <c r="R31" s="17" t="s">
        <v>21</v>
      </c>
      <c r="S31" s="17" t="s">
        <v>12</v>
      </c>
      <c r="T31" s="18" t="s">
        <v>12</v>
      </c>
      <c r="U31" s="17" t="s">
        <v>9</v>
      </c>
      <c r="V31" s="18" t="s">
        <v>9</v>
      </c>
    </row>
    <row r="32" spans="1:22" ht="24.9" customHeight="1" x14ac:dyDescent="0.25">
      <c r="A32" s="825">
        <v>2026</v>
      </c>
      <c r="B32" s="827" t="s">
        <v>23</v>
      </c>
      <c r="C32" s="50" t="s">
        <v>16</v>
      </c>
      <c r="D32" s="20">
        <v>0.15</v>
      </c>
      <c r="E32" s="20"/>
      <c r="F32" s="20">
        <v>0.15</v>
      </c>
      <c r="G32" s="20">
        <v>0.18</v>
      </c>
      <c r="H32" s="20">
        <v>0.6</v>
      </c>
      <c r="I32" s="22">
        <v>0.18</v>
      </c>
      <c r="J32" s="20">
        <v>1.2</v>
      </c>
      <c r="K32" s="20">
        <v>3</v>
      </c>
      <c r="L32" s="20">
        <v>6</v>
      </c>
      <c r="M32" s="20">
        <v>15</v>
      </c>
      <c r="N32" s="20">
        <v>30</v>
      </c>
      <c r="O32" s="20"/>
      <c r="P32" s="20">
        <v>7</v>
      </c>
      <c r="Q32" s="20">
        <v>20</v>
      </c>
      <c r="R32" s="20"/>
      <c r="S32" s="20">
        <v>60</v>
      </c>
      <c r="T32" s="20">
        <v>5</v>
      </c>
      <c r="U32" s="757">
        <v>8.3000000000000007</v>
      </c>
      <c r="V32" s="704">
        <v>16.600000000000001</v>
      </c>
    </row>
    <row r="33" spans="1:22" ht="24.9" customHeight="1" x14ac:dyDescent="0.25">
      <c r="A33" s="825"/>
      <c r="B33" s="828"/>
      <c r="C33" s="35" t="s">
        <v>17</v>
      </c>
      <c r="D33" s="6">
        <v>0.2</v>
      </c>
      <c r="E33" s="6"/>
      <c r="F33" s="6">
        <v>0.16</v>
      </c>
      <c r="G33" s="6">
        <v>0.27</v>
      </c>
      <c r="H33" s="6">
        <v>0.7</v>
      </c>
      <c r="I33" s="6">
        <v>0.25</v>
      </c>
      <c r="J33" s="6">
        <v>1.7</v>
      </c>
      <c r="K33" s="6">
        <v>3.6</v>
      </c>
      <c r="L33" s="6">
        <v>6</v>
      </c>
      <c r="M33" s="6">
        <v>15</v>
      </c>
      <c r="N33" s="6">
        <v>30</v>
      </c>
      <c r="O33" s="6"/>
      <c r="P33" s="6">
        <v>8</v>
      </c>
      <c r="Q33" s="6">
        <v>20</v>
      </c>
      <c r="R33" s="6"/>
      <c r="S33" s="6">
        <v>60</v>
      </c>
      <c r="T33" s="6">
        <v>5</v>
      </c>
      <c r="U33" s="758">
        <v>9.1999999999999993</v>
      </c>
      <c r="V33" s="705">
        <v>16.600000000000001</v>
      </c>
    </row>
    <row r="34" spans="1:22" ht="24.9" customHeight="1" thickBot="1" x14ac:dyDescent="0.3">
      <c r="A34" s="825"/>
      <c r="B34" s="829"/>
      <c r="C34" s="34" t="s">
        <v>22</v>
      </c>
      <c r="D34" s="8">
        <v>0.25</v>
      </c>
      <c r="E34" s="8"/>
      <c r="F34" s="8">
        <v>0.18</v>
      </c>
      <c r="G34" s="8">
        <v>0.35</v>
      </c>
      <c r="H34" s="8">
        <v>0.7</v>
      </c>
      <c r="I34" s="8">
        <v>0.3</v>
      </c>
      <c r="J34" s="8">
        <v>2</v>
      </c>
      <c r="K34" s="8">
        <v>3.6</v>
      </c>
      <c r="L34" s="8">
        <v>6</v>
      </c>
      <c r="M34" s="8">
        <v>18</v>
      </c>
      <c r="N34" s="8">
        <v>30</v>
      </c>
      <c r="O34" s="8"/>
      <c r="P34" s="8">
        <v>11</v>
      </c>
      <c r="Q34" s="8">
        <v>20</v>
      </c>
      <c r="R34" s="8"/>
      <c r="S34" s="8">
        <v>60</v>
      </c>
      <c r="T34" s="8">
        <v>5</v>
      </c>
      <c r="U34" s="759">
        <v>10</v>
      </c>
      <c r="V34" s="706">
        <v>16.600000000000001</v>
      </c>
    </row>
    <row r="35" spans="1:22" ht="24.9" customHeight="1" thickBot="1" x14ac:dyDescent="0.3">
      <c r="A35" s="825"/>
      <c r="B35" s="276" t="s">
        <v>24</v>
      </c>
      <c r="C35" s="304"/>
      <c r="D35" s="48">
        <v>0.13200000000000001</v>
      </c>
      <c r="E35" s="48">
        <v>0.1</v>
      </c>
      <c r="F35" s="48">
        <v>8.2000000000000003E-2</v>
      </c>
      <c r="G35" s="48">
        <v>0.16400000000000001</v>
      </c>
      <c r="H35" s="48">
        <v>0.33</v>
      </c>
      <c r="I35" s="48"/>
      <c r="J35" s="48">
        <v>0.44</v>
      </c>
      <c r="K35" s="48">
        <v>0.77</v>
      </c>
      <c r="L35" s="48">
        <v>6</v>
      </c>
      <c r="M35" s="48">
        <v>7.4</v>
      </c>
      <c r="N35" s="48">
        <v>30</v>
      </c>
      <c r="O35" s="48"/>
      <c r="P35" s="48">
        <v>0.94</v>
      </c>
      <c r="Q35" s="48">
        <v>20</v>
      </c>
      <c r="R35" s="48"/>
      <c r="S35" s="48">
        <v>14</v>
      </c>
      <c r="T35" s="48">
        <v>1.4</v>
      </c>
      <c r="U35" s="760">
        <v>5</v>
      </c>
      <c r="V35" s="49">
        <v>5</v>
      </c>
    </row>
    <row r="36" spans="1:22" ht="24.9" customHeight="1" thickBot="1" x14ac:dyDescent="0.3">
      <c r="A36" s="825"/>
      <c r="B36" s="830" t="s">
        <v>27</v>
      </c>
      <c r="C36" s="11" t="s">
        <v>16</v>
      </c>
      <c r="D36" s="28">
        <v>0.14119999999999999</v>
      </c>
      <c r="E36" s="129">
        <v>0.1</v>
      </c>
      <c r="F36" s="28">
        <v>9.4100000000000003E-2</v>
      </c>
      <c r="G36" s="28">
        <v>0.1883</v>
      </c>
      <c r="H36" s="28">
        <v>0.32950000000000002</v>
      </c>
      <c r="I36" s="28" t="s">
        <v>158</v>
      </c>
      <c r="J36" s="128">
        <v>0.9415</v>
      </c>
      <c r="K36" s="129">
        <v>1.5</v>
      </c>
      <c r="L36" s="129">
        <v>5</v>
      </c>
      <c r="M36" s="129">
        <v>15</v>
      </c>
      <c r="N36" s="129">
        <v>25</v>
      </c>
      <c r="O36" s="129"/>
      <c r="P36" s="129" t="s">
        <v>155</v>
      </c>
      <c r="Q36" s="129" t="s">
        <v>156</v>
      </c>
      <c r="R36" s="130">
        <v>5.2999999999999999E-2</v>
      </c>
      <c r="S36" s="129">
        <v>60</v>
      </c>
      <c r="T36" s="271">
        <v>8.5</v>
      </c>
      <c r="U36" s="280">
        <v>8</v>
      </c>
      <c r="V36" s="707">
        <v>13</v>
      </c>
    </row>
    <row r="37" spans="1:22" ht="24.9" customHeight="1" thickBot="1" x14ac:dyDescent="0.3">
      <c r="A37" s="825"/>
      <c r="B37" s="831"/>
      <c r="C37" s="34" t="s">
        <v>17</v>
      </c>
      <c r="D37" s="376"/>
      <c r="E37" s="377"/>
      <c r="F37" s="376"/>
      <c r="G37" s="376"/>
      <c r="H37" s="376"/>
      <c r="I37" s="378"/>
      <c r="J37" s="376"/>
      <c r="K37" s="379"/>
      <c r="L37" s="377"/>
      <c r="M37" s="377"/>
      <c r="N37" s="377"/>
      <c r="O37" s="377"/>
      <c r="P37" s="129"/>
      <c r="Q37" s="377"/>
      <c r="R37" s="378"/>
      <c r="S37" s="377"/>
      <c r="T37" s="377"/>
      <c r="U37" s="762"/>
      <c r="V37" s="708"/>
    </row>
    <row r="38" spans="1:22" ht="24.9" customHeight="1" thickBot="1" x14ac:dyDescent="0.3">
      <c r="A38" s="825"/>
      <c r="B38" s="276" t="s">
        <v>26</v>
      </c>
      <c r="C38" s="304"/>
      <c r="D38" s="45">
        <v>0.192</v>
      </c>
      <c r="E38" s="45">
        <v>6.4000000000000001E-2</v>
      </c>
      <c r="F38" s="45">
        <v>0.128</v>
      </c>
      <c r="G38" s="45">
        <v>0.25700000000000001</v>
      </c>
      <c r="H38" s="45">
        <v>0.45</v>
      </c>
      <c r="I38" s="45">
        <v>0.1</v>
      </c>
      <c r="J38" s="45">
        <v>1.2809999999999999</v>
      </c>
      <c r="K38" s="45">
        <v>3.194</v>
      </c>
      <c r="L38" s="45">
        <v>5.32</v>
      </c>
      <c r="M38" s="45">
        <v>15.944000000000001</v>
      </c>
      <c r="N38" s="45">
        <v>26.58</v>
      </c>
      <c r="O38" s="45">
        <v>3.51</v>
      </c>
      <c r="P38" s="45">
        <v>9.6489999999999991</v>
      </c>
      <c r="Q38" s="45">
        <v>14.848000000000001</v>
      </c>
      <c r="R38" s="45">
        <v>0.13400000000000001</v>
      </c>
      <c r="S38" s="45">
        <v>54.396000000000001</v>
      </c>
      <c r="T38" s="45">
        <v>5.4409999999999998</v>
      </c>
      <c r="U38" s="747">
        <v>5.4</v>
      </c>
      <c r="V38" s="709">
        <v>8.9640000000000004</v>
      </c>
    </row>
    <row r="39" spans="1:22" ht="24.9" customHeight="1" thickBot="1" x14ac:dyDescent="0.3">
      <c r="A39" s="825"/>
      <c r="B39" s="276" t="s">
        <v>28</v>
      </c>
      <c r="C39" s="11" t="s">
        <v>16</v>
      </c>
      <c r="D39" s="32">
        <v>0.16399999999999995</v>
      </c>
      <c r="E39" s="32"/>
      <c r="F39" s="32">
        <v>0.109</v>
      </c>
      <c r="G39" s="32">
        <v>0.22</v>
      </c>
      <c r="H39" s="32">
        <v>0.38299999999999995</v>
      </c>
      <c r="I39" s="32">
        <v>0.16399999999999995</v>
      </c>
      <c r="J39" s="32">
        <v>1.3739999999999999</v>
      </c>
      <c r="K39" s="32">
        <v>2.3759999999999994</v>
      </c>
      <c r="L39" s="32">
        <v>6</v>
      </c>
      <c r="M39" s="32">
        <v>11.880000000000003</v>
      </c>
      <c r="N39" s="32">
        <v>30</v>
      </c>
      <c r="O39" s="32"/>
      <c r="P39" s="32">
        <v>8.58</v>
      </c>
      <c r="Q39" s="32">
        <v>20</v>
      </c>
      <c r="R39" s="32">
        <v>0.125</v>
      </c>
      <c r="S39" s="32">
        <v>43.35</v>
      </c>
      <c r="T39" s="32"/>
      <c r="U39" s="763">
        <v>6</v>
      </c>
      <c r="V39" s="710">
        <v>16.600000000000001</v>
      </c>
    </row>
    <row r="40" spans="1:22" ht="24.9" customHeight="1" x14ac:dyDescent="0.25">
      <c r="A40" s="826"/>
      <c r="B40" s="276" t="s">
        <v>29</v>
      </c>
      <c r="C40" s="11" t="s">
        <v>16</v>
      </c>
      <c r="D40" s="335">
        <v>0.15</v>
      </c>
      <c r="E40" s="335">
        <v>0.1</v>
      </c>
      <c r="F40" s="335">
        <v>0.12</v>
      </c>
      <c r="G40" s="335">
        <v>0.22</v>
      </c>
      <c r="H40" s="335">
        <v>0.35</v>
      </c>
      <c r="I40" s="335">
        <v>0.2</v>
      </c>
      <c r="J40" s="341">
        <v>1</v>
      </c>
      <c r="K40" s="342">
        <v>2.2000000000000002</v>
      </c>
      <c r="L40" s="341">
        <v>3.7</v>
      </c>
      <c r="M40" s="335">
        <v>12</v>
      </c>
      <c r="N40" s="343">
        <v>20</v>
      </c>
      <c r="O40" s="335">
        <v>4</v>
      </c>
      <c r="P40" s="335">
        <v>9</v>
      </c>
      <c r="Q40" s="335">
        <v>13.8</v>
      </c>
      <c r="R40" s="335">
        <v>0.1</v>
      </c>
      <c r="S40" s="335">
        <v>20</v>
      </c>
      <c r="T40" s="335">
        <v>2</v>
      </c>
      <c r="U40" s="765">
        <v>6</v>
      </c>
      <c r="V40" s="336">
        <v>6</v>
      </c>
    </row>
    <row r="41" spans="1:22" ht="24.9" customHeight="1" thickBot="1" x14ac:dyDescent="0.3"/>
    <row r="42" spans="1:22" ht="93" customHeight="1" x14ac:dyDescent="0.25">
      <c r="A42" s="23"/>
      <c r="B42" s="821" t="s">
        <v>30</v>
      </c>
      <c r="C42" s="822"/>
      <c r="D42" s="14" t="s">
        <v>0</v>
      </c>
      <c r="E42" s="14" t="s">
        <v>25</v>
      </c>
      <c r="F42" s="14" t="s">
        <v>1</v>
      </c>
      <c r="G42" s="14" t="s">
        <v>2</v>
      </c>
      <c r="H42" s="14" t="s">
        <v>13</v>
      </c>
      <c r="I42" s="14" t="s">
        <v>14</v>
      </c>
      <c r="J42" s="14" t="s">
        <v>10</v>
      </c>
      <c r="K42" s="14" t="s">
        <v>3</v>
      </c>
      <c r="L42" s="14" t="s">
        <v>4</v>
      </c>
      <c r="M42" s="14" t="s">
        <v>19</v>
      </c>
      <c r="N42" s="14" t="s">
        <v>20</v>
      </c>
      <c r="O42" s="14" t="s">
        <v>100</v>
      </c>
      <c r="P42" s="14" t="s">
        <v>5</v>
      </c>
      <c r="Q42" s="14" t="s">
        <v>6</v>
      </c>
      <c r="R42" s="14" t="s">
        <v>18</v>
      </c>
      <c r="S42" s="14" t="s">
        <v>7</v>
      </c>
      <c r="T42" s="14" t="s">
        <v>8</v>
      </c>
      <c r="U42" s="767" t="s">
        <v>124</v>
      </c>
      <c r="V42" s="15" t="s">
        <v>125</v>
      </c>
    </row>
    <row r="43" spans="1:22" ht="24.9" customHeight="1" thickBot="1" x14ac:dyDescent="0.3">
      <c r="A43" s="24"/>
      <c r="B43" s="823"/>
      <c r="C43" s="824"/>
      <c r="D43" s="17" t="s">
        <v>9</v>
      </c>
      <c r="E43" s="17"/>
      <c r="F43" s="17" t="s">
        <v>9</v>
      </c>
      <c r="G43" s="17" t="s">
        <v>9</v>
      </c>
      <c r="H43" s="17" t="s">
        <v>9</v>
      </c>
      <c r="I43" s="17" t="s">
        <v>9</v>
      </c>
      <c r="J43" s="17" t="s">
        <v>9</v>
      </c>
      <c r="K43" s="17" t="s">
        <v>9</v>
      </c>
      <c r="L43" s="17" t="s">
        <v>9</v>
      </c>
      <c r="M43" s="17" t="s">
        <v>11</v>
      </c>
      <c r="N43" s="17" t="s">
        <v>11</v>
      </c>
      <c r="O43" s="17" t="s">
        <v>11</v>
      </c>
      <c r="P43" s="17" t="s">
        <v>9</v>
      </c>
      <c r="Q43" s="17" t="s">
        <v>9</v>
      </c>
      <c r="R43" s="17" t="s">
        <v>21</v>
      </c>
      <c r="S43" s="17" t="s">
        <v>12</v>
      </c>
      <c r="T43" s="17" t="s">
        <v>12</v>
      </c>
      <c r="U43" s="768" t="s">
        <v>9</v>
      </c>
      <c r="V43" s="18" t="s">
        <v>9</v>
      </c>
    </row>
    <row r="44" spans="1:22" ht="24.9" customHeight="1" x14ac:dyDescent="0.25">
      <c r="A44" s="825">
        <v>2027</v>
      </c>
      <c r="B44" s="827" t="s">
        <v>23</v>
      </c>
      <c r="C44" s="50" t="s">
        <v>16</v>
      </c>
      <c r="D44" s="20">
        <v>0.15</v>
      </c>
      <c r="E44" s="20"/>
      <c r="F44" s="20">
        <v>0.15</v>
      </c>
      <c r="G44" s="20">
        <v>0.18</v>
      </c>
      <c r="H44" s="20">
        <v>0.6</v>
      </c>
      <c r="I44" s="22">
        <v>0.18</v>
      </c>
      <c r="J44" s="20">
        <v>1.2</v>
      </c>
      <c r="K44" s="20">
        <v>3</v>
      </c>
      <c r="L44" s="20">
        <v>6</v>
      </c>
      <c r="M44" s="20">
        <v>15</v>
      </c>
      <c r="N44" s="20">
        <v>30</v>
      </c>
      <c r="O44" s="20"/>
      <c r="P44" s="20">
        <v>7</v>
      </c>
      <c r="Q44" s="20">
        <v>20</v>
      </c>
      <c r="R44" s="20"/>
      <c r="S44" s="20">
        <v>60</v>
      </c>
      <c r="T44" s="20">
        <v>5</v>
      </c>
      <c r="U44" s="757">
        <v>8.3000000000000007</v>
      </c>
      <c r="V44" s="704">
        <v>16.600000000000001</v>
      </c>
    </row>
    <row r="45" spans="1:22" ht="24.9" customHeight="1" x14ac:dyDescent="0.25">
      <c r="A45" s="825"/>
      <c r="B45" s="828"/>
      <c r="C45" s="35" t="s">
        <v>17</v>
      </c>
      <c r="D45" s="6">
        <v>0.2</v>
      </c>
      <c r="E45" s="6"/>
      <c r="F45" s="6">
        <v>0.16</v>
      </c>
      <c r="G45" s="6">
        <v>0.27</v>
      </c>
      <c r="H45" s="6">
        <v>0.7</v>
      </c>
      <c r="I45" s="6">
        <v>0.25</v>
      </c>
      <c r="J45" s="6">
        <v>1.7</v>
      </c>
      <c r="K45" s="6">
        <v>3.6</v>
      </c>
      <c r="L45" s="6">
        <v>6</v>
      </c>
      <c r="M45" s="6">
        <v>15</v>
      </c>
      <c r="N45" s="6">
        <v>30</v>
      </c>
      <c r="O45" s="6"/>
      <c r="P45" s="6">
        <v>8</v>
      </c>
      <c r="Q45" s="6">
        <v>20</v>
      </c>
      <c r="R45" s="6"/>
      <c r="S45" s="6">
        <v>60</v>
      </c>
      <c r="T45" s="6">
        <v>5</v>
      </c>
      <c r="U45" s="758">
        <v>9.1999999999999993</v>
      </c>
      <c r="V45" s="705">
        <v>16.600000000000001</v>
      </c>
    </row>
    <row r="46" spans="1:22" ht="24.9" customHeight="1" thickBot="1" x14ac:dyDescent="0.3">
      <c r="A46" s="825"/>
      <c r="B46" s="829"/>
      <c r="C46" s="34" t="s">
        <v>22</v>
      </c>
      <c r="D46" s="8">
        <v>0.25</v>
      </c>
      <c r="E46" s="8"/>
      <c r="F46" s="8">
        <v>0.18</v>
      </c>
      <c r="G46" s="8">
        <v>0.35</v>
      </c>
      <c r="H46" s="8">
        <v>0.7</v>
      </c>
      <c r="I46" s="8">
        <v>0.3</v>
      </c>
      <c r="J46" s="8">
        <v>2</v>
      </c>
      <c r="K46" s="8">
        <v>3.6</v>
      </c>
      <c r="L46" s="8">
        <v>6</v>
      </c>
      <c r="M46" s="8">
        <v>18</v>
      </c>
      <c r="N46" s="8">
        <v>30</v>
      </c>
      <c r="O46" s="8"/>
      <c r="P46" s="8">
        <v>11</v>
      </c>
      <c r="Q46" s="8">
        <v>20</v>
      </c>
      <c r="R46" s="8"/>
      <c r="S46" s="8">
        <v>60</v>
      </c>
      <c r="T46" s="8">
        <v>5</v>
      </c>
      <c r="U46" s="759">
        <v>10</v>
      </c>
      <c r="V46" s="706">
        <v>16.600000000000001</v>
      </c>
    </row>
    <row r="47" spans="1:22" ht="24.9" customHeight="1" thickBot="1" x14ac:dyDescent="0.3">
      <c r="A47" s="825"/>
      <c r="B47" s="276" t="s">
        <v>24</v>
      </c>
      <c r="C47" s="304"/>
      <c r="D47" s="48">
        <v>0.13200000000000001</v>
      </c>
      <c r="E47" s="48">
        <v>0.1</v>
      </c>
      <c r="F47" s="48">
        <v>8.2000000000000003E-2</v>
      </c>
      <c r="G47" s="48">
        <v>0.16400000000000001</v>
      </c>
      <c r="H47" s="48">
        <v>0.33</v>
      </c>
      <c r="I47" s="48"/>
      <c r="J47" s="48">
        <v>0.44</v>
      </c>
      <c r="K47" s="48">
        <v>0.77</v>
      </c>
      <c r="L47" s="48">
        <v>6</v>
      </c>
      <c r="M47" s="48">
        <v>7.4</v>
      </c>
      <c r="N47" s="48">
        <v>30</v>
      </c>
      <c r="O47" s="48"/>
      <c r="P47" s="48">
        <v>0.94</v>
      </c>
      <c r="Q47" s="48">
        <v>20</v>
      </c>
      <c r="R47" s="48"/>
      <c r="S47" s="48">
        <v>14</v>
      </c>
      <c r="T47" s="48">
        <v>1.4</v>
      </c>
      <c r="U47" s="760">
        <v>5</v>
      </c>
      <c r="V47" s="49">
        <v>5</v>
      </c>
    </row>
    <row r="48" spans="1:22" ht="24.9" customHeight="1" thickBot="1" x14ac:dyDescent="0.3">
      <c r="A48" s="825"/>
      <c r="B48" s="830" t="s">
        <v>27</v>
      </c>
      <c r="C48" s="11" t="s">
        <v>16</v>
      </c>
      <c r="D48" s="28">
        <v>0.14119999999999999</v>
      </c>
      <c r="E48" s="129">
        <v>0.1</v>
      </c>
      <c r="F48" s="28">
        <v>9.4100000000000003E-2</v>
      </c>
      <c r="G48" s="28">
        <v>0.1883</v>
      </c>
      <c r="H48" s="28">
        <v>0.32950000000000002</v>
      </c>
      <c r="I48" s="28" t="s">
        <v>158</v>
      </c>
      <c r="J48" s="128">
        <v>0.9415</v>
      </c>
      <c r="K48" s="129">
        <v>1.5</v>
      </c>
      <c r="L48" s="129">
        <v>5</v>
      </c>
      <c r="M48" s="129">
        <v>15</v>
      </c>
      <c r="N48" s="129">
        <v>25</v>
      </c>
      <c r="O48" s="129"/>
      <c r="P48" s="129" t="s">
        <v>155</v>
      </c>
      <c r="Q48" s="129" t="s">
        <v>156</v>
      </c>
      <c r="R48" s="130">
        <v>5.2999999999999999E-2</v>
      </c>
      <c r="S48" s="129">
        <v>60</v>
      </c>
      <c r="T48" s="271">
        <v>8.5</v>
      </c>
      <c r="U48" s="280">
        <v>8</v>
      </c>
      <c r="V48" s="707">
        <v>13</v>
      </c>
    </row>
    <row r="49" spans="1:23" ht="24.9" customHeight="1" thickBot="1" x14ac:dyDescent="0.3">
      <c r="A49" s="825"/>
      <c r="B49" s="831"/>
      <c r="C49" s="34" t="s">
        <v>17</v>
      </c>
      <c r="D49" s="376"/>
      <c r="E49" s="377"/>
      <c r="F49" s="376"/>
      <c r="G49" s="376"/>
      <c r="H49" s="376"/>
      <c r="I49" s="378"/>
      <c r="J49" s="376"/>
      <c r="K49" s="379"/>
      <c r="L49" s="377"/>
      <c r="M49" s="377"/>
      <c r="N49" s="377"/>
      <c r="O49" s="377"/>
      <c r="P49" s="129"/>
      <c r="Q49" s="377"/>
      <c r="R49" s="378"/>
      <c r="S49" s="377"/>
      <c r="T49" s="377"/>
      <c r="U49" s="762"/>
      <c r="V49" s="708"/>
    </row>
    <row r="50" spans="1:23" ht="24.9" customHeight="1" thickBot="1" x14ac:dyDescent="0.3">
      <c r="A50" s="825"/>
      <c r="B50" s="276" t="s">
        <v>26</v>
      </c>
      <c r="C50" s="304"/>
      <c r="D50" s="45">
        <v>0.192</v>
      </c>
      <c r="E50" s="45">
        <v>6.4000000000000001E-2</v>
      </c>
      <c r="F50" s="45">
        <v>0.128</v>
      </c>
      <c r="G50" s="45">
        <v>0.25700000000000001</v>
      </c>
      <c r="H50" s="45">
        <v>0.45</v>
      </c>
      <c r="I50" s="45">
        <v>0.1</v>
      </c>
      <c r="J50" s="45">
        <v>1.2809999999999999</v>
      </c>
      <c r="K50" s="45">
        <v>3.194</v>
      </c>
      <c r="L50" s="45">
        <v>5.32</v>
      </c>
      <c r="M50" s="45">
        <v>15.944000000000001</v>
      </c>
      <c r="N50" s="45">
        <v>26.58</v>
      </c>
      <c r="O50" s="45">
        <v>3.51</v>
      </c>
      <c r="P50" s="45">
        <v>9.6489999999999991</v>
      </c>
      <c r="Q50" s="45">
        <v>14.848000000000001</v>
      </c>
      <c r="R50" s="45">
        <v>0.13400000000000001</v>
      </c>
      <c r="S50" s="45">
        <v>54.396000000000001</v>
      </c>
      <c r="T50" s="45">
        <v>5.4409999999999998</v>
      </c>
      <c r="U50" s="747">
        <v>5.4</v>
      </c>
      <c r="V50" s="709">
        <v>8.9640000000000004</v>
      </c>
    </row>
    <row r="51" spans="1:23" ht="24.9" customHeight="1" thickBot="1" x14ac:dyDescent="0.3">
      <c r="A51" s="825"/>
      <c r="B51" s="276" t="s">
        <v>28</v>
      </c>
      <c r="C51" s="11" t="s">
        <v>16</v>
      </c>
      <c r="D51" s="32">
        <v>0.16399999999999995</v>
      </c>
      <c r="E51" s="32"/>
      <c r="F51" s="32">
        <v>0.109</v>
      </c>
      <c r="G51" s="32">
        <v>0.22</v>
      </c>
      <c r="H51" s="32">
        <v>0.38299999999999995</v>
      </c>
      <c r="I51" s="32">
        <v>0.16399999999999995</v>
      </c>
      <c r="J51" s="32">
        <v>1.3739999999999999</v>
      </c>
      <c r="K51" s="32">
        <v>2.3759999999999994</v>
      </c>
      <c r="L51" s="32">
        <v>6</v>
      </c>
      <c r="M51" s="32">
        <v>11.880000000000003</v>
      </c>
      <c r="N51" s="32">
        <v>30</v>
      </c>
      <c r="O51" s="32"/>
      <c r="P51" s="32">
        <v>8.58</v>
      </c>
      <c r="Q51" s="32">
        <v>20</v>
      </c>
      <c r="R51" s="32">
        <v>0.125</v>
      </c>
      <c r="S51" s="32">
        <v>43.35</v>
      </c>
      <c r="T51" s="32"/>
      <c r="U51" s="763">
        <v>6</v>
      </c>
      <c r="V51" s="710">
        <v>16.600000000000001</v>
      </c>
    </row>
    <row r="52" spans="1:23" ht="24.9" customHeight="1" x14ac:dyDescent="0.25">
      <c r="A52" s="826"/>
      <c r="B52" s="276" t="s">
        <v>29</v>
      </c>
      <c r="C52" s="11" t="s">
        <v>16</v>
      </c>
      <c r="D52" s="335">
        <v>0.15</v>
      </c>
      <c r="E52" s="335">
        <v>0.1</v>
      </c>
      <c r="F52" s="335">
        <v>0.12</v>
      </c>
      <c r="G52" s="335">
        <v>0.22</v>
      </c>
      <c r="H52" s="335">
        <v>0.35</v>
      </c>
      <c r="I52" s="335">
        <v>0.2</v>
      </c>
      <c r="J52" s="341">
        <v>1</v>
      </c>
      <c r="K52" s="342">
        <v>2.2000000000000002</v>
      </c>
      <c r="L52" s="341">
        <v>3.7</v>
      </c>
      <c r="M52" s="335">
        <v>12</v>
      </c>
      <c r="N52" s="343">
        <v>20</v>
      </c>
      <c r="O52" s="335">
        <v>4</v>
      </c>
      <c r="P52" s="335">
        <v>9</v>
      </c>
      <c r="Q52" s="335">
        <v>13.8</v>
      </c>
      <c r="R52" s="335">
        <v>0.1</v>
      </c>
      <c r="S52" s="335">
        <v>20</v>
      </c>
      <c r="T52" s="335">
        <v>2</v>
      </c>
      <c r="U52" s="765">
        <v>6</v>
      </c>
      <c r="V52" s="336">
        <v>6</v>
      </c>
    </row>
    <row r="53" spans="1:23" ht="24.9" customHeight="1" thickBot="1" x14ac:dyDescent="0.3"/>
    <row r="54" spans="1:23" ht="93" customHeight="1" x14ac:dyDescent="0.25">
      <c r="A54" s="23"/>
      <c r="B54" s="821" t="s">
        <v>30</v>
      </c>
      <c r="C54" s="822"/>
      <c r="D54" s="14" t="s">
        <v>0</v>
      </c>
      <c r="E54" s="14" t="s">
        <v>25</v>
      </c>
      <c r="F54" s="14" t="s">
        <v>1</v>
      </c>
      <c r="G54" s="14" t="s">
        <v>2</v>
      </c>
      <c r="H54" s="14" t="s">
        <v>13</v>
      </c>
      <c r="I54" s="14" t="s">
        <v>14</v>
      </c>
      <c r="J54" s="14" t="s">
        <v>10</v>
      </c>
      <c r="K54" s="14" t="s">
        <v>3</v>
      </c>
      <c r="L54" s="14" t="s">
        <v>4</v>
      </c>
      <c r="M54" s="14" t="s">
        <v>19</v>
      </c>
      <c r="N54" s="14" t="s">
        <v>20</v>
      </c>
      <c r="O54" s="14" t="s">
        <v>100</v>
      </c>
      <c r="P54" s="14" t="s">
        <v>5</v>
      </c>
      <c r="Q54" s="14" t="s">
        <v>6</v>
      </c>
      <c r="R54" s="14" t="s">
        <v>18</v>
      </c>
      <c r="S54" s="14" t="s">
        <v>7</v>
      </c>
      <c r="T54" s="14" t="s">
        <v>8</v>
      </c>
      <c r="U54" s="767" t="s">
        <v>124</v>
      </c>
      <c r="V54" s="15" t="s">
        <v>125</v>
      </c>
    </row>
    <row r="55" spans="1:23" ht="24.9" customHeight="1" thickBot="1" x14ac:dyDescent="0.3">
      <c r="A55" s="24"/>
      <c r="B55" s="823"/>
      <c r="C55" s="824"/>
      <c r="D55" s="17" t="s">
        <v>9</v>
      </c>
      <c r="E55" s="17"/>
      <c r="F55" s="17" t="s">
        <v>9</v>
      </c>
      <c r="G55" s="17" t="s">
        <v>9</v>
      </c>
      <c r="H55" s="17" t="s">
        <v>9</v>
      </c>
      <c r="I55" s="17" t="s">
        <v>9</v>
      </c>
      <c r="J55" s="17" t="s">
        <v>9</v>
      </c>
      <c r="K55" s="17" t="s">
        <v>9</v>
      </c>
      <c r="L55" s="17" t="s">
        <v>9</v>
      </c>
      <c r="M55" s="17" t="s">
        <v>11</v>
      </c>
      <c r="N55" s="17" t="s">
        <v>11</v>
      </c>
      <c r="O55" s="17" t="s">
        <v>11</v>
      </c>
      <c r="P55" s="17" t="s">
        <v>9</v>
      </c>
      <c r="Q55" s="17" t="s">
        <v>9</v>
      </c>
      <c r="R55" s="17" t="s">
        <v>21</v>
      </c>
      <c r="S55" s="17" t="s">
        <v>12</v>
      </c>
      <c r="T55" s="17" t="s">
        <v>12</v>
      </c>
      <c r="U55" s="768" t="s">
        <v>9</v>
      </c>
      <c r="V55" s="18" t="s">
        <v>9</v>
      </c>
    </row>
    <row r="56" spans="1:23" ht="24.9" customHeight="1" x14ac:dyDescent="0.25">
      <c r="A56" s="825">
        <v>2028</v>
      </c>
      <c r="B56" s="827" t="s">
        <v>23</v>
      </c>
      <c r="C56" s="50" t="s">
        <v>16</v>
      </c>
      <c r="D56" s="20">
        <v>0.15</v>
      </c>
      <c r="E56" s="20"/>
      <c r="F56" s="20">
        <v>0.15</v>
      </c>
      <c r="G56" s="20">
        <v>0.18</v>
      </c>
      <c r="H56" s="20">
        <v>0.6</v>
      </c>
      <c r="I56" s="22">
        <v>0.18</v>
      </c>
      <c r="J56" s="20">
        <v>1.2</v>
      </c>
      <c r="K56" s="20">
        <v>3</v>
      </c>
      <c r="L56" s="20">
        <v>6</v>
      </c>
      <c r="M56" s="20">
        <v>15</v>
      </c>
      <c r="N56" s="20">
        <v>30</v>
      </c>
      <c r="O56" s="20"/>
      <c r="P56" s="20">
        <v>7</v>
      </c>
      <c r="Q56" s="20">
        <v>20</v>
      </c>
      <c r="R56" s="20"/>
      <c r="S56" s="20">
        <v>60</v>
      </c>
      <c r="T56" s="20">
        <v>5</v>
      </c>
      <c r="U56" s="757">
        <v>8.3000000000000007</v>
      </c>
      <c r="V56" s="704">
        <v>16.600000000000001</v>
      </c>
    </row>
    <row r="57" spans="1:23" ht="24.9" customHeight="1" x14ac:dyDescent="0.25">
      <c r="A57" s="825"/>
      <c r="B57" s="828"/>
      <c r="C57" s="35" t="s">
        <v>17</v>
      </c>
      <c r="D57" s="6">
        <v>0.2</v>
      </c>
      <c r="E57" s="6"/>
      <c r="F57" s="6">
        <v>0.16</v>
      </c>
      <c r="G57" s="6">
        <v>0.27</v>
      </c>
      <c r="H57" s="6">
        <v>0.7</v>
      </c>
      <c r="I57" s="6">
        <v>0.25</v>
      </c>
      <c r="J57" s="6">
        <v>1.7</v>
      </c>
      <c r="K57" s="6">
        <v>3.6</v>
      </c>
      <c r="L57" s="6">
        <v>6</v>
      </c>
      <c r="M57" s="6">
        <v>15</v>
      </c>
      <c r="N57" s="6">
        <v>30</v>
      </c>
      <c r="O57" s="6"/>
      <c r="P57" s="6">
        <v>8</v>
      </c>
      <c r="Q57" s="6">
        <v>20</v>
      </c>
      <c r="R57" s="6"/>
      <c r="S57" s="6">
        <v>60</v>
      </c>
      <c r="T57" s="6">
        <v>5</v>
      </c>
      <c r="U57" s="758">
        <v>9.1999999999999993</v>
      </c>
      <c r="V57" s="705">
        <v>16.600000000000001</v>
      </c>
    </row>
    <row r="58" spans="1:23" ht="24.9" customHeight="1" thickBot="1" x14ac:dyDescent="0.3">
      <c r="A58" s="825"/>
      <c r="B58" s="829"/>
      <c r="C58" s="34" t="s">
        <v>22</v>
      </c>
      <c r="D58" s="8">
        <v>0.25</v>
      </c>
      <c r="E58" s="8"/>
      <c r="F58" s="8">
        <v>0.18</v>
      </c>
      <c r="G58" s="8">
        <v>0.35</v>
      </c>
      <c r="H58" s="8">
        <v>0.7</v>
      </c>
      <c r="I58" s="8">
        <v>0.3</v>
      </c>
      <c r="J58" s="8">
        <v>2</v>
      </c>
      <c r="K58" s="8">
        <v>3.6</v>
      </c>
      <c r="L58" s="8">
        <v>6</v>
      </c>
      <c r="M58" s="8">
        <v>18</v>
      </c>
      <c r="N58" s="8">
        <v>30</v>
      </c>
      <c r="O58" s="8"/>
      <c r="P58" s="8">
        <v>11</v>
      </c>
      <c r="Q58" s="8">
        <v>20</v>
      </c>
      <c r="R58" s="8"/>
      <c r="S58" s="8">
        <v>60</v>
      </c>
      <c r="T58" s="8">
        <v>5</v>
      </c>
      <c r="U58" s="759">
        <v>10</v>
      </c>
      <c r="V58" s="706">
        <v>16.600000000000001</v>
      </c>
    </row>
    <row r="59" spans="1:23" ht="24.9" customHeight="1" thickBot="1" x14ac:dyDescent="0.3">
      <c r="A59" s="825"/>
      <c r="B59" s="276" t="s">
        <v>24</v>
      </c>
      <c r="C59" s="304"/>
      <c r="D59" s="48">
        <v>0.13200000000000001</v>
      </c>
      <c r="E59" s="48">
        <v>0.1</v>
      </c>
      <c r="F59" s="48">
        <v>8.2000000000000003E-2</v>
      </c>
      <c r="G59" s="48">
        <v>0.16400000000000001</v>
      </c>
      <c r="H59" s="48">
        <v>0.33</v>
      </c>
      <c r="I59" s="48"/>
      <c r="J59" s="48">
        <v>0.44</v>
      </c>
      <c r="K59" s="48">
        <v>0.77</v>
      </c>
      <c r="L59" s="48">
        <v>6</v>
      </c>
      <c r="M59" s="48">
        <v>7.4</v>
      </c>
      <c r="N59" s="48">
        <v>30</v>
      </c>
      <c r="O59" s="48"/>
      <c r="P59" s="48">
        <v>0.94</v>
      </c>
      <c r="Q59" s="48">
        <v>20</v>
      </c>
      <c r="R59" s="48"/>
      <c r="S59" s="48">
        <v>14</v>
      </c>
      <c r="T59" s="48">
        <v>1.4</v>
      </c>
      <c r="U59" s="760">
        <v>5</v>
      </c>
      <c r="V59" s="49">
        <v>5</v>
      </c>
    </row>
    <row r="60" spans="1:23" ht="24.9" customHeight="1" thickBot="1" x14ac:dyDescent="0.3">
      <c r="A60" s="825"/>
      <c r="B60" s="771" t="s">
        <v>27</v>
      </c>
      <c r="C60" s="11" t="s">
        <v>16</v>
      </c>
      <c r="D60" s="28">
        <v>0.14119999999999999</v>
      </c>
      <c r="E60" s="129">
        <v>0.1</v>
      </c>
      <c r="F60" s="28">
        <v>9.4100000000000003E-2</v>
      </c>
      <c r="G60" s="28">
        <v>0.1883</v>
      </c>
      <c r="H60" s="28">
        <v>0.32950000000000002</v>
      </c>
      <c r="I60" s="28" t="s">
        <v>158</v>
      </c>
      <c r="J60" s="128">
        <v>0.9415</v>
      </c>
      <c r="K60" s="129">
        <v>1.5</v>
      </c>
      <c r="L60" s="129">
        <v>5</v>
      </c>
      <c r="M60" s="129">
        <v>15</v>
      </c>
      <c r="N60" s="129">
        <v>25</v>
      </c>
      <c r="O60" s="129"/>
      <c r="P60" s="129" t="s">
        <v>155</v>
      </c>
      <c r="Q60" s="129" t="s">
        <v>156</v>
      </c>
      <c r="R60" s="130">
        <v>5.2999999999999999E-2</v>
      </c>
      <c r="S60" s="129">
        <v>60</v>
      </c>
      <c r="T60" s="271">
        <v>8.5</v>
      </c>
      <c r="U60" s="280">
        <v>8</v>
      </c>
      <c r="V60" s="707">
        <v>13</v>
      </c>
    </row>
    <row r="61" spans="1:23" ht="24.9" customHeight="1" thickBot="1" x14ac:dyDescent="0.3">
      <c r="A61" s="825"/>
      <c r="B61" s="276" t="s">
        <v>26</v>
      </c>
      <c r="C61" s="304"/>
      <c r="D61" s="45">
        <v>0.192</v>
      </c>
      <c r="E61" s="45">
        <v>6.4000000000000001E-2</v>
      </c>
      <c r="F61" s="45">
        <v>0.128</v>
      </c>
      <c r="G61" s="45">
        <v>0.25700000000000001</v>
      </c>
      <c r="H61" s="45">
        <v>0.45</v>
      </c>
      <c r="I61" s="45">
        <v>0.1</v>
      </c>
      <c r="J61" s="45">
        <v>1.2809999999999999</v>
      </c>
      <c r="K61" s="45">
        <v>3.194</v>
      </c>
      <c r="L61" s="45">
        <v>5.32</v>
      </c>
      <c r="M61" s="45">
        <v>15.944000000000001</v>
      </c>
      <c r="N61" s="45">
        <v>26.58</v>
      </c>
      <c r="O61" s="45">
        <v>3.51</v>
      </c>
      <c r="P61" s="45">
        <v>9.6489999999999991</v>
      </c>
      <c r="Q61" s="45">
        <v>14.848000000000001</v>
      </c>
      <c r="R61" s="45">
        <v>0.13400000000000001</v>
      </c>
      <c r="S61" s="45">
        <v>54.396000000000001</v>
      </c>
      <c r="T61" s="45">
        <v>5.4409999999999998</v>
      </c>
      <c r="U61" s="747">
        <v>5.4</v>
      </c>
      <c r="V61" s="709">
        <v>8.9640000000000004</v>
      </c>
    </row>
    <row r="62" spans="1:23" ht="24.9" customHeight="1" x14ac:dyDescent="0.25">
      <c r="A62" s="825"/>
      <c r="B62" s="827" t="s">
        <v>28</v>
      </c>
      <c r="C62" s="11" t="s">
        <v>16</v>
      </c>
      <c r="D62" s="32">
        <v>0.16399999999999995</v>
      </c>
      <c r="E62" s="32"/>
      <c r="F62" s="32">
        <v>0.109</v>
      </c>
      <c r="G62" s="32">
        <v>0.22</v>
      </c>
      <c r="H62" s="32">
        <v>0.38299999999999995</v>
      </c>
      <c r="I62" s="32">
        <v>0.16399999999999995</v>
      </c>
      <c r="J62" s="32">
        <v>1.3739999999999999</v>
      </c>
      <c r="K62" s="32">
        <v>2.3759999999999994</v>
      </c>
      <c r="L62" s="32">
        <v>6</v>
      </c>
      <c r="M62" s="32">
        <v>11.880000000000003</v>
      </c>
      <c r="N62" s="32">
        <v>30</v>
      </c>
      <c r="O62" s="32"/>
      <c r="P62" s="32">
        <v>8.58</v>
      </c>
      <c r="Q62" s="32">
        <v>20</v>
      </c>
      <c r="R62" s="32">
        <v>0.125</v>
      </c>
      <c r="S62" s="32">
        <v>43.35</v>
      </c>
      <c r="T62" s="32"/>
      <c r="U62" s="763">
        <v>6</v>
      </c>
      <c r="V62" s="710">
        <v>16.600000000000001</v>
      </c>
    </row>
    <row r="63" spans="1:23" ht="24.9" customHeight="1" thickBot="1" x14ac:dyDescent="0.3">
      <c r="A63" s="825"/>
      <c r="B63" s="829"/>
      <c r="C63" s="141"/>
      <c r="D63" s="141"/>
      <c r="E63" s="141"/>
      <c r="F63" s="141"/>
      <c r="G63" s="141"/>
      <c r="H63" s="141"/>
      <c r="I63" s="141"/>
      <c r="J63" s="141"/>
      <c r="K63" s="463"/>
      <c r="L63" s="463"/>
      <c r="M63" s="463"/>
      <c r="N63" s="463"/>
      <c r="O63" s="463"/>
      <c r="P63" s="463"/>
      <c r="Q63" s="463"/>
      <c r="R63" s="141"/>
      <c r="S63" s="463"/>
      <c r="T63" s="463"/>
      <c r="U63" s="764"/>
      <c r="V63" s="711"/>
      <c r="W63" s="1"/>
    </row>
    <row r="64" spans="1:23" ht="24.9" customHeight="1" x14ac:dyDescent="0.25">
      <c r="A64" s="826"/>
      <c r="B64" s="276" t="s">
        <v>29</v>
      </c>
      <c r="C64" s="11" t="s">
        <v>16</v>
      </c>
      <c r="D64" s="335">
        <v>0.15</v>
      </c>
      <c r="E64" s="335">
        <v>0.1</v>
      </c>
      <c r="F64" s="335">
        <v>0.12</v>
      </c>
      <c r="G64" s="335">
        <v>0.22</v>
      </c>
      <c r="H64" s="335">
        <v>0.35</v>
      </c>
      <c r="I64" s="335">
        <v>0.2</v>
      </c>
      <c r="J64" s="341">
        <v>1</v>
      </c>
      <c r="K64" s="342">
        <v>2.2000000000000002</v>
      </c>
      <c r="L64" s="341">
        <v>3.7</v>
      </c>
      <c r="M64" s="335">
        <v>12</v>
      </c>
      <c r="N64" s="343">
        <v>20</v>
      </c>
      <c r="O64" s="335">
        <v>4</v>
      </c>
      <c r="P64" s="335">
        <v>9</v>
      </c>
      <c r="Q64" s="335">
        <v>13.8</v>
      </c>
      <c r="R64" s="335">
        <v>0.1</v>
      </c>
      <c r="S64" s="335">
        <v>20</v>
      </c>
      <c r="T64" s="335">
        <v>2</v>
      </c>
      <c r="U64" s="765">
        <v>6</v>
      </c>
      <c r="V64" s="336">
        <v>6</v>
      </c>
    </row>
    <row r="65" spans="1:23" ht="24.9" customHeight="1" thickBot="1" x14ac:dyDescent="0.3"/>
    <row r="66" spans="1:23" ht="93" customHeight="1" x14ac:dyDescent="0.25">
      <c r="A66" s="23"/>
      <c r="B66" s="821" t="s">
        <v>30</v>
      </c>
      <c r="C66" s="822"/>
      <c r="D66" s="14" t="s">
        <v>0</v>
      </c>
      <c r="E66" s="14" t="s">
        <v>25</v>
      </c>
      <c r="F66" s="14" t="s">
        <v>1</v>
      </c>
      <c r="G66" s="14" t="s">
        <v>2</v>
      </c>
      <c r="H66" s="14" t="s">
        <v>13</v>
      </c>
      <c r="I66" s="14" t="s">
        <v>14</v>
      </c>
      <c r="J66" s="14" t="s">
        <v>10</v>
      </c>
      <c r="K66" s="14" t="s">
        <v>3</v>
      </c>
      <c r="L66" s="14" t="s">
        <v>4</v>
      </c>
      <c r="M66" s="14" t="s">
        <v>19</v>
      </c>
      <c r="N66" s="14" t="s">
        <v>20</v>
      </c>
      <c r="O66" s="14" t="s">
        <v>100</v>
      </c>
      <c r="P66" s="14" t="s">
        <v>5</v>
      </c>
      <c r="Q66" s="14" t="s">
        <v>6</v>
      </c>
      <c r="R66" s="14" t="s">
        <v>18</v>
      </c>
      <c r="S66" s="14" t="s">
        <v>7</v>
      </c>
      <c r="T66" s="14" t="s">
        <v>8</v>
      </c>
      <c r="U66" s="767" t="s">
        <v>124</v>
      </c>
      <c r="V66" s="15" t="s">
        <v>125</v>
      </c>
    </row>
    <row r="67" spans="1:23" ht="24.9" customHeight="1" thickBot="1" x14ac:dyDescent="0.3">
      <c r="A67" s="24"/>
      <c r="B67" s="823"/>
      <c r="C67" s="824"/>
      <c r="D67" s="17" t="s">
        <v>9</v>
      </c>
      <c r="E67" s="17"/>
      <c r="F67" s="17" t="s">
        <v>9</v>
      </c>
      <c r="G67" s="17" t="s">
        <v>9</v>
      </c>
      <c r="H67" s="17" t="s">
        <v>9</v>
      </c>
      <c r="I67" s="17" t="s">
        <v>9</v>
      </c>
      <c r="J67" s="17" t="s">
        <v>9</v>
      </c>
      <c r="K67" s="17" t="s">
        <v>9</v>
      </c>
      <c r="L67" s="17" t="s">
        <v>9</v>
      </c>
      <c r="M67" s="17" t="s">
        <v>11</v>
      </c>
      <c r="N67" s="17" t="s">
        <v>11</v>
      </c>
      <c r="O67" s="17" t="s">
        <v>11</v>
      </c>
      <c r="P67" s="17" t="s">
        <v>9</v>
      </c>
      <c r="Q67" s="17" t="s">
        <v>9</v>
      </c>
      <c r="R67" s="17" t="s">
        <v>21</v>
      </c>
      <c r="S67" s="17" t="s">
        <v>12</v>
      </c>
      <c r="T67" s="17" t="s">
        <v>12</v>
      </c>
      <c r="U67" s="768" t="s">
        <v>9</v>
      </c>
      <c r="V67" s="18" t="s">
        <v>9</v>
      </c>
    </row>
    <row r="68" spans="1:23" ht="24.9" customHeight="1" x14ac:dyDescent="0.25">
      <c r="A68" s="825">
        <v>2029</v>
      </c>
      <c r="B68" s="827" t="s">
        <v>23</v>
      </c>
      <c r="C68" s="50" t="s">
        <v>16</v>
      </c>
      <c r="D68" s="20">
        <v>0.15</v>
      </c>
      <c r="E68" s="20"/>
      <c r="F68" s="20">
        <v>0.15</v>
      </c>
      <c r="G68" s="20">
        <v>0.18</v>
      </c>
      <c r="H68" s="20">
        <v>0.6</v>
      </c>
      <c r="I68" s="22">
        <v>0.18</v>
      </c>
      <c r="J68" s="20">
        <v>1.2</v>
      </c>
      <c r="K68" s="20">
        <v>3</v>
      </c>
      <c r="L68" s="20">
        <v>6</v>
      </c>
      <c r="M68" s="20">
        <v>15</v>
      </c>
      <c r="N68" s="20">
        <v>30</v>
      </c>
      <c r="O68" s="20"/>
      <c r="P68" s="20">
        <v>7</v>
      </c>
      <c r="Q68" s="20">
        <v>20</v>
      </c>
      <c r="R68" s="20"/>
      <c r="S68" s="20">
        <v>60</v>
      </c>
      <c r="T68" s="20">
        <v>5</v>
      </c>
      <c r="U68" s="757">
        <v>8.3000000000000007</v>
      </c>
      <c r="V68" s="704">
        <v>16.600000000000001</v>
      </c>
    </row>
    <row r="69" spans="1:23" ht="24.9" customHeight="1" x14ac:dyDescent="0.25">
      <c r="A69" s="825"/>
      <c r="B69" s="828"/>
      <c r="C69" s="35" t="s">
        <v>17</v>
      </c>
      <c r="D69" s="6">
        <v>0.2</v>
      </c>
      <c r="E69" s="6"/>
      <c r="F69" s="6">
        <v>0.16</v>
      </c>
      <c r="G69" s="6">
        <v>0.27</v>
      </c>
      <c r="H69" s="6">
        <v>0.7</v>
      </c>
      <c r="I69" s="6">
        <v>0.25</v>
      </c>
      <c r="J69" s="6">
        <v>1.7</v>
      </c>
      <c r="K69" s="6">
        <v>3.6</v>
      </c>
      <c r="L69" s="6">
        <v>6</v>
      </c>
      <c r="M69" s="6">
        <v>15</v>
      </c>
      <c r="N69" s="6">
        <v>30</v>
      </c>
      <c r="O69" s="6"/>
      <c r="P69" s="6">
        <v>8</v>
      </c>
      <c r="Q69" s="6">
        <v>20</v>
      </c>
      <c r="R69" s="6"/>
      <c r="S69" s="6">
        <v>60</v>
      </c>
      <c r="T69" s="6">
        <v>5</v>
      </c>
      <c r="U69" s="758">
        <v>9.1999999999999993</v>
      </c>
      <c r="V69" s="705">
        <v>16.600000000000001</v>
      </c>
    </row>
    <row r="70" spans="1:23" ht="24.9" customHeight="1" thickBot="1" x14ac:dyDescent="0.3">
      <c r="A70" s="825"/>
      <c r="B70" s="829"/>
      <c r="C70" s="34" t="s">
        <v>22</v>
      </c>
      <c r="D70" s="8">
        <v>0.25</v>
      </c>
      <c r="E70" s="8"/>
      <c r="F70" s="8">
        <v>0.18</v>
      </c>
      <c r="G70" s="8">
        <v>0.35</v>
      </c>
      <c r="H70" s="8">
        <v>0.7</v>
      </c>
      <c r="I70" s="8">
        <v>0.3</v>
      </c>
      <c r="J70" s="8">
        <v>2</v>
      </c>
      <c r="K70" s="8">
        <v>3.6</v>
      </c>
      <c r="L70" s="8">
        <v>6</v>
      </c>
      <c r="M70" s="8">
        <v>18</v>
      </c>
      <c r="N70" s="8">
        <v>30</v>
      </c>
      <c r="O70" s="8"/>
      <c r="P70" s="8">
        <v>11</v>
      </c>
      <c r="Q70" s="8">
        <v>20</v>
      </c>
      <c r="R70" s="8"/>
      <c r="S70" s="8">
        <v>60</v>
      </c>
      <c r="T70" s="8">
        <v>5</v>
      </c>
      <c r="U70" s="759">
        <v>10</v>
      </c>
      <c r="V70" s="706">
        <v>16.600000000000001</v>
      </c>
    </row>
    <row r="71" spans="1:23" ht="24.9" customHeight="1" thickBot="1" x14ac:dyDescent="0.3">
      <c r="A71" s="825"/>
      <c r="B71" s="276" t="s">
        <v>24</v>
      </c>
      <c r="C71" s="304"/>
      <c r="D71" s="48">
        <v>0.13200000000000001</v>
      </c>
      <c r="E71" s="48">
        <v>0.1</v>
      </c>
      <c r="F71" s="48">
        <v>8.2000000000000003E-2</v>
      </c>
      <c r="G71" s="48">
        <v>0.16400000000000001</v>
      </c>
      <c r="H71" s="48">
        <v>0.33</v>
      </c>
      <c r="I71" s="48"/>
      <c r="J71" s="48">
        <v>0.44</v>
      </c>
      <c r="K71" s="48">
        <v>0.77</v>
      </c>
      <c r="L71" s="48">
        <v>6</v>
      </c>
      <c r="M71" s="48">
        <v>7.4</v>
      </c>
      <c r="N71" s="48">
        <v>30</v>
      </c>
      <c r="O71" s="48"/>
      <c r="P71" s="48">
        <v>0.94</v>
      </c>
      <c r="Q71" s="48">
        <v>20</v>
      </c>
      <c r="R71" s="48"/>
      <c r="S71" s="48">
        <v>14</v>
      </c>
      <c r="T71" s="48">
        <v>1.4</v>
      </c>
      <c r="U71" s="760">
        <v>5</v>
      </c>
      <c r="V71" s="49">
        <v>5</v>
      </c>
    </row>
    <row r="72" spans="1:23" ht="24.9" customHeight="1" thickBot="1" x14ac:dyDescent="0.3">
      <c r="A72" s="825"/>
      <c r="B72" s="830" t="s">
        <v>27</v>
      </c>
      <c r="C72" s="11" t="s">
        <v>16</v>
      </c>
      <c r="D72" s="28">
        <v>0.14119999999999999</v>
      </c>
      <c r="E72" s="129">
        <v>0.1</v>
      </c>
      <c r="F72" s="28">
        <v>9.4100000000000003E-2</v>
      </c>
      <c r="G72" s="28">
        <v>0.1883</v>
      </c>
      <c r="H72" s="28">
        <v>0.32950000000000002</v>
      </c>
      <c r="I72" s="28" t="s">
        <v>158</v>
      </c>
      <c r="J72" s="128">
        <v>0.9415</v>
      </c>
      <c r="K72" s="129">
        <v>1.5</v>
      </c>
      <c r="L72" s="129">
        <v>5</v>
      </c>
      <c r="M72" s="129">
        <v>15</v>
      </c>
      <c r="N72" s="129">
        <v>25</v>
      </c>
      <c r="O72" s="129"/>
      <c r="P72" s="129" t="s">
        <v>155</v>
      </c>
      <c r="Q72" s="129" t="s">
        <v>156</v>
      </c>
      <c r="R72" s="130">
        <v>5.2999999999999999E-2</v>
      </c>
      <c r="S72" s="129">
        <v>60</v>
      </c>
      <c r="T72" s="271">
        <v>8.5</v>
      </c>
      <c r="U72" s="280">
        <v>8</v>
      </c>
      <c r="V72" s="707">
        <v>13</v>
      </c>
    </row>
    <row r="73" spans="1:23" ht="24.9" customHeight="1" thickBot="1" x14ac:dyDescent="0.3">
      <c r="A73" s="825"/>
      <c r="B73" s="831"/>
      <c r="C73" s="34" t="s">
        <v>17</v>
      </c>
      <c r="D73" s="376"/>
      <c r="E73" s="377"/>
      <c r="F73" s="376"/>
      <c r="G73" s="376"/>
      <c r="H73" s="376"/>
      <c r="I73" s="378"/>
      <c r="J73" s="376"/>
      <c r="K73" s="379"/>
      <c r="L73" s="377"/>
      <c r="M73" s="377"/>
      <c r="N73" s="377"/>
      <c r="O73" s="377"/>
      <c r="P73" s="129"/>
      <c r="Q73" s="377"/>
      <c r="R73" s="378"/>
      <c r="S73" s="377"/>
      <c r="T73" s="377"/>
      <c r="U73" s="762"/>
      <c r="V73" s="708"/>
    </row>
    <row r="74" spans="1:23" ht="24.9" customHeight="1" thickBot="1" x14ac:dyDescent="0.3">
      <c r="A74" s="825"/>
      <c r="B74" s="276" t="s">
        <v>26</v>
      </c>
      <c r="C74" s="304"/>
      <c r="D74" s="45">
        <v>0.192</v>
      </c>
      <c r="E74" s="45">
        <v>6.4000000000000001E-2</v>
      </c>
      <c r="F74" s="45">
        <v>0.128</v>
      </c>
      <c r="G74" s="45">
        <v>0.25700000000000001</v>
      </c>
      <c r="H74" s="45">
        <v>0.45</v>
      </c>
      <c r="I74" s="45">
        <v>0.1</v>
      </c>
      <c r="J74" s="45">
        <v>1.2809999999999999</v>
      </c>
      <c r="K74" s="45">
        <v>3.194</v>
      </c>
      <c r="L74" s="45">
        <v>5.32</v>
      </c>
      <c r="M74" s="45">
        <v>15.944000000000001</v>
      </c>
      <c r="N74" s="45">
        <v>26.58</v>
      </c>
      <c r="O74" s="45">
        <v>3.51</v>
      </c>
      <c r="P74" s="45">
        <v>9.6489999999999991</v>
      </c>
      <c r="Q74" s="45">
        <v>14.848000000000001</v>
      </c>
      <c r="R74" s="45">
        <v>0.13400000000000001</v>
      </c>
      <c r="S74" s="45">
        <v>54.396000000000001</v>
      </c>
      <c r="T74" s="45">
        <v>5.4409999999999998</v>
      </c>
      <c r="U74" s="747">
        <v>5.4</v>
      </c>
      <c r="V74" s="709">
        <v>8.9640000000000004</v>
      </c>
    </row>
    <row r="75" spans="1:23" ht="24.9" customHeight="1" thickBot="1" x14ac:dyDescent="0.3">
      <c r="A75" s="825"/>
      <c r="B75" s="276" t="s">
        <v>28</v>
      </c>
      <c r="C75" s="11" t="s">
        <v>16</v>
      </c>
      <c r="D75" s="32">
        <v>0.16399999999999995</v>
      </c>
      <c r="E75" s="32"/>
      <c r="F75" s="32">
        <v>0.109</v>
      </c>
      <c r="G75" s="32">
        <v>0.22</v>
      </c>
      <c r="H75" s="32">
        <v>0.38299999999999995</v>
      </c>
      <c r="I75" s="32">
        <v>0.16399999999999995</v>
      </c>
      <c r="J75" s="32">
        <v>1.3739999999999999</v>
      </c>
      <c r="K75" s="32">
        <v>2.3759999999999994</v>
      </c>
      <c r="L75" s="32">
        <v>6</v>
      </c>
      <c r="M75" s="32">
        <v>11.880000000000003</v>
      </c>
      <c r="N75" s="32">
        <v>30</v>
      </c>
      <c r="O75" s="32"/>
      <c r="P75" s="32">
        <v>8.58</v>
      </c>
      <c r="Q75" s="32">
        <v>20</v>
      </c>
      <c r="R75" s="32">
        <v>0.125</v>
      </c>
      <c r="S75" s="32">
        <v>43.35</v>
      </c>
      <c r="T75" s="32"/>
      <c r="U75" s="763">
        <v>6</v>
      </c>
      <c r="V75" s="710">
        <v>16.600000000000001</v>
      </c>
    </row>
    <row r="76" spans="1:23" ht="24.9" customHeight="1" x14ac:dyDescent="0.25">
      <c r="A76" s="826"/>
      <c r="B76" s="827" t="s">
        <v>29</v>
      </c>
      <c r="C76" s="11" t="s">
        <v>16</v>
      </c>
      <c r="D76" s="335">
        <v>0.15</v>
      </c>
      <c r="E76" s="335">
        <v>0.1</v>
      </c>
      <c r="F76" s="335">
        <v>0.12</v>
      </c>
      <c r="G76" s="335">
        <v>0.22</v>
      </c>
      <c r="H76" s="335">
        <v>0.35</v>
      </c>
      <c r="I76" s="335">
        <v>0.2</v>
      </c>
      <c r="J76" s="341">
        <v>1</v>
      </c>
      <c r="K76" s="342">
        <v>2.2000000000000002</v>
      </c>
      <c r="L76" s="341">
        <v>3.7</v>
      </c>
      <c r="M76" s="335">
        <v>12</v>
      </c>
      <c r="N76" s="343">
        <v>20</v>
      </c>
      <c r="O76" s="335">
        <v>4</v>
      </c>
      <c r="P76" s="335">
        <v>9</v>
      </c>
      <c r="Q76" s="335">
        <v>13.8</v>
      </c>
      <c r="R76" s="335">
        <v>0.1</v>
      </c>
      <c r="S76" s="335">
        <v>20</v>
      </c>
      <c r="T76" s="335">
        <v>2</v>
      </c>
      <c r="U76" s="765">
        <v>6</v>
      </c>
      <c r="V76" s="336">
        <v>6</v>
      </c>
    </row>
    <row r="77" spans="1:23" s="339" customFormat="1" ht="24.9" customHeight="1" thickBot="1" x14ac:dyDescent="0.3">
      <c r="B77" s="829"/>
      <c r="C77" s="397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44"/>
      <c r="O77" s="399"/>
      <c r="P77" s="398"/>
      <c r="Q77" s="398"/>
      <c r="R77" s="398"/>
      <c r="S77" s="398"/>
      <c r="T77" s="398"/>
      <c r="U77" s="766"/>
      <c r="V77" s="400"/>
      <c r="W77" s="1" t="s">
        <v>190</v>
      </c>
    </row>
    <row r="78" spans="1:23" ht="24.9" customHeight="1" thickBot="1" x14ac:dyDescent="0.3"/>
    <row r="79" spans="1:23" ht="93" customHeight="1" x14ac:dyDescent="0.25">
      <c r="A79" s="23"/>
      <c r="B79" s="821" t="s">
        <v>30</v>
      </c>
      <c r="C79" s="822"/>
      <c r="D79" s="14" t="s">
        <v>0</v>
      </c>
      <c r="E79" s="14" t="s">
        <v>25</v>
      </c>
      <c r="F79" s="14" t="s">
        <v>1</v>
      </c>
      <c r="G79" s="14" t="s">
        <v>2</v>
      </c>
      <c r="H79" s="14" t="s">
        <v>13</v>
      </c>
      <c r="I79" s="14" t="s">
        <v>14</v>
      </c>
      <c r="J79" s="14" t="s">
        <v>10</v>
      </c>
      <c r="K79" s="14" t="s">
        <v>3</v>
      </c>
      <c r="L79" s="14" t="s">
        <v>4</v>
      </c>
      <c r="M79" s="14" t="s">
        <v>19</v>
      </c>
      <c r="N79" s="14" t="s">
        <v>20</v>
      </c>
      <c r="O79" s="14" t="s">
        <v>100</v>
      </c>
      <c r="P79" s="14" t="s">
        <v>5</v>
      </c>
      <c r="Q79" s="14" t="s">
        <v>6</v>
      </c>
      <c r="R79" s="14" t="s">
        <v>18</v>
      </c>
      <c r="S79" s="14" t="s">
        <v>7</v>
      </c>
      <c r="T79" s="14" t="s">
        <v>8</v>
      </c>
      <c r="U79" s="767" t="s">
        <v>124</v>
      </c>
      <c r="V79" s="15" t="s">
        <v>125</v>
      </c>
    </row>
    <row r="80" spans="1:23" ht="24.9" customHeight="1" thickBot="1" x14ac:dyDescent="0.3">
      <c r="A80" s="24"/>
      <c r="B80" s="823"/>
      <c r="C80" s="824"/>
      <c r="D80" s="17" t="s">
        <v>9</v>
      </c>
      <c r="E80" s="17"/>
      <c r="F80" s="17" t="s">
        <v>9</v>
      </c>
      <c r="G80" s="17" t="s">
        <v>9</v>
      </c>
      <c r="H80" s="17" t="s">
        <v>9</v>
      </c>
      <c r="I80" s="17" t="s">
        <v>9</v>
      </c>
      <c r="J80" s="17" t="s">
        <v>9</v>
      </c>
      <c r="K80" s="17" t="s">
        <v>9</v>
      </c>
      <c r="L80" s="17" t="s">
        <v>9</v>
      </c>
      <c r="M80" s="17" t="s">
        <v>11</v>
      </c>
      <c r="N80" s="17" t="s">
        <v>11</v>
      </c>
      <c r="O80" s="17" t="s">
        <v>11</v>
      </c>
      <c r="P80" s="17" t="s">
        <v>9</v>
      </c>
      <c r="Q80" s="17" t="s">
        <v>9</v>
      </c>
      <c r="R80" s="17" t="s">
        <v>21</v>
      </c>
      <c r="S80" s="17" t="s">
        <v>12</v>
      </c>
      <c r="T80" s="17" t="s">
        <v>12</v>
      </c>
      <c r="U80" s="768" t="s">
        <v>9</v>
      </c>
      <c r="V80" s="18" t="s">
        <v>9</v>
      </c>
    </row>
    <row r="81" spans="1:23" ht="24.9" customHeight="1" x14ac:dyDescent="0.25">
      <c r="A81" s="825">
        <v>2030</v>
      </c>
      <c r="B81" s="827" t="s">
        <v>23</v>
      </c>
      <c r="C81" s="50" t="s">
        <v>16</v>
      </c>
      <c r="D81" s="20">
        <v>0.15</v>
      </c>
      <c r="E81" s="20"/>
      <c r="F81" s="20">
        <v>0.15</v>
      </c>
      <c r="G81" s="20">
        <v>0.18</v>
      </c>
      <c r="H81" s="20">
        <v>0.6</v>
      </c>
      <c r="I81" s="22">
        <v>0.18</v>
      </c>
      <c r="J81" s="20">
        <v>1.2</v>
      </c>
      <c r="K81" s="20">
        <v>3</v>
      </c>
      <c r="L81" s="20">
        <v>6</v>
      </c>
      <c r="M81" s="20">
        <v>15</v>
      </c>
      <c r="N81" s="20">
        <v>30</v>
      </c>
      <c r="O81" s="20"/>
      <c r="P81" s="20">
        <v>7</v>
      </c>
      <c r="Q81" s="20">
        <v>20</v>
      </c>
      <c r="R81" s="20"/>
      <c r="S81" s="20">
        <v>60</v>
      </c>
      <c r="T81" s="20">
        <v>5</v>
      </c>
      <c r="U81" s="757">
        <v>8.3000000000000007</v>
      </c>
      <c r="V81" s="704">
        <v>16.600000000000001</v>
      </c>
    </row>
    <row r="82" spans="1:23" ht="24.9" customHeight="1" x14ac:dyDescent="0.25">
      <c r="A82" s="825"/>
      <c r="B82" s="828"/>
      <c r="C82" s="35" t="s">
        <v>17</v>
      </c>
      <c r="D82" s="6">
        <v>0.2</v>
      </c>
      <c r="E82" s="6"/>
      <c r="F82" s="6">
        <v>0.16</v>
      </c>
      <c r="G82" s="6">
        <v>0.27</v>
      </c>
      <c r="H82" s="6">
        <v>0.7</v>
      </c>
      <c r="I82" s="6">
        <v>0.25</v>
      </c>
      <c r="J82" s="6">
        <v>1.7</v>
      </c>
      <c r="K82" s="6">
        <v>3.6</v>
      </c>
      <c r="L82" s="6">
        <v>6</v>
      </c>
      <c r="M82" s="6">
        <v>15</v>
      </c>
      <c r="N82" s="6">
        <v>30</v>
      </c>
      <c r="O82" s="6"/>
      <c r="P82" s="6">
        <v>8</v>
      </c>
      <c r="Q82" s="6">
        <v>20</v>
      </c>
      <c r="R82" s="6"/>
      <c r="S82" s="6">
        <v>60</v>
      </c>
      <c r="T82" s="6">
        <v>5</v>
      </c>
      <c r="U82" s="758">
        <v>9.1999999999999993</v>
      </c>
      <c r="V82" s="705">
        <v>16.600000000000001</v>
      </c>
    </row>
    <row r="83" spans="1:23" ht="24.9" customHeight="1" thickBot="1" x14ac:dyDescent="0.3">
      <c r="A83" s="825"/>
      <c r="B83" s="829"/>
      <c r="C83" s="34" t="s">
        <v>22</v>
      </c>
      <c r="D83" s="8">
        <v>0.25</v>
      </c>
      <c r="E83" s="8"/>
      <c r="F83" s="8">
        <v>0.18</v>
      </c>
      <c r="G83" s="8">
        <v>0.35</v>
      </c>
      <c r="H83" s="8">
        <v>0.7</v>
      </c>
      <c r="I83" s="8">
        <v>0.3</v>
      </c>
      <c r="J83" s="8">
        <v>2</v>
      </c>
      <c r="K83" s="8">
        <v>3.6</v>
      </c>
      <c r="L83" s="8">
        <v>6</v>
      </c>
      <c r="M83" s="8">
        <v>18</v>
      </c>
      <c r="N83" s="8">
        <v>30</v>
      </c>
      <c r="O83" s="8"/>
      <c r="P83" s="8">
        <v>11</v>
      </c>
      <c r="Q83" s="8">
        <v>20</v>
      </c>
      <c r="R83" s="8"/>
      <c r="S83" s="8">
        <v>60</v>
      </c>
      <c r="T83" s="8">
        <v>5</v>
      </c>
      <c r="U83" s="759">
        <v>10</v>
      </c>
      <c r="V83" s="706">
        <v>16.600000000000001</v>
      </c>
    </row>
    <row r="84" spans="1:23" ht="24.9" customHeight="1" thickBot="1" x14ac:dyDescent="0.3">
      <c r="A84" s="825"/>
      <c r="B84" s="276" t="s">
        <v>24</v>
      </c>
      <c r="C84" s="304"/>
      <c r="D84" s="48">
        <v>0.13200000000000001</v>
      </c>
      <c r="E84" s="48">
        <v>0.1</v>
      </c>
      <c r="F84" s="48">
        <v>8.2000000000000003E-2</v>
      </c>
      <c r="G84" s="48">
        <v>0.16400000000000001</v>
      </c>
      <c r="H84" s="48">
        <v>0.33</v>
      </c>
      <c r="I84" s="48"/>
      <c r="J84" s="48">
        <v>0.44</v>
      </c>
      <c r="K84" s="48">
        <v>0.77</v>
      </c>
      <c r="L84" s="48">
        <v>6</v>
      </c>
      <c r="M84" s="48">
        <v>7.4</v>
      </c>
      <c r="N84" s="48">
        <v>30</v>
      </c>
      <c r="O84" s="48"/>
      <c r="P84" s="48">
        <v>0.94</v>
      </c>
      <c r="Q84" s="48">
        <v>20</v>
      </c>
      <c r="R84" s="48"/>
      <c r="S84" s="48">
        <v>14</v>
      </c>
      <c r="T84" s="48">
        <v>1.4</v>
      </c>
      <c r="U84" s="760">
        <v>5</v>
      </c>
      <c r="V84" s="49">
        <v>5</v>
      </c>
    </row>
    <row r="85" spans="1:23" ht="24.9" customHeight="1" x14ac:dyDescent="0.25">
      <c r="A85" s="825"/>
      <c r="B85" s="830" t="s">
        <v>27</v>
      </c>
      <c r="C85" s="11" t="s">
        <v>16</v>
      </c>
      <c r="D85" s="28">
        <v>0.14119999999999999</v>
      </c>
      <c r="E85" s="129">
        <v>0.1</v>
      </c>
      <c r="F85" s="28">
        <v>9.4100000000000003E-2</v>
      </c>
      <c r="G85" s="28">
        <v>0.1883</v>
      </c>
      <c r="H85" s="28">
        <v>0.32950000000000002</v>
      </c>
      <c r="I85" s="28" t="s">
        <v>158</v>
      </c>
      <c r="J85" s="128">
        <v>0.9415</v>
      </c>
      <c r="K85" s="129">
        <v>1.5</v>
      </c>
      <c r="L85" s="129">
        <v>5</v>
      </c>
      <c r="M85" s="129">
        <v>15</v>
      </c>
      <c r="N85" s="129">
        <v>25</v>
      </c>
      <c r="O85" s="129"/>
      <c r="P85" s="129" t="s">
        <v>155</v>
      </c>
      <c r="Q85" s="129" t="s">
        <v>156</v>
      </c>
      <c r="R85" s="130">
        <v>5.2999999999999999E-2</v>
      </c>
      <c r="S85" s="129">
        <v>60</v>
      </c>
      <c r="T85" s="271">
        <v>8.5</v>
      </c>
      <c r="U85" s="280">
        <v>8</v>
      </c>
      <c r="V85" s="707">
        <v>13</v>
      </c>
    </row>
    <row r="86" spans="1:23" ht="24.9" customHeight="1" thickBot="1" x14ac:dyDescent="0.3">
      <c r="A86" s="825"/>
      <c r="B86" s="828"/>
      <c r="C86" s="19"/>
      <c r="D86" s="25"/>
      <c r="E86" s="25"/>
      <c r="F86" s="25"/>
      <c r="G86" s="25"/>
      <c r="H86" s="25"/>
      <c r="I86" s="382"/>
      <c r="J86" s="25"/>
      <c r="K86" s="25"/>
      <c r="L86" s="25"/>
      <c r="M86" s="25"/>
      <c r="N86" s="25"/>
      <c r="O86" s="25"/>
      <c r="P86" s="25"/>
      <c r="Q86" s="382"/>
      <c r="R86" s="489"/>
      <c r="S86" s="25"/>
      <c r="T86" s="25"/>
      <c r="U86" s="761"/>
      <c r="V86" s="703"/>
      <c r="W86" s="1" t="s">
        <v>190</v>
      </c>
    </row>
    <row r="87" spans="1:23" ht="24.9" customHeight="1" thickBot="1" x14ac:dyDescent="0.3">
      <c r="A87" s="825"/>
      <c r="B87" s="276" t="s">
        <v>26</v>
      </c>
      <c r="C87" s="304"/>
      <c r="D87" s="45">
        <v>0.192</v>
      </c>
      <c r="E87" s="45">
        <v>6.4000000000000001E-2</v>
      </c>
      <c r="F87" s="45">
        <v>0.128</v>
      </c>
      <c r="G87" s="45">
        <v>0.25700000000000001</v>
      </c>
      <c r="H87" s="45">
        <v>0.45</v>
      </c>
      <c r="I87" s="45">
        <v>0.1</v>
      </c>
      <c r="J87" s="45">
        <v>1.2809999999999999</v>
      </c>
      <c r="K87" s="45">
        <v>3.194</v>
      </c>
      <c r="L87" s="45">
        <v>5.32</v>
      </c>
      <c r="M87" s="45">
        <v>15.944000000000001</v>
      </c>
      <c r="N87" s="45">
        <v>26.58</v>
      </c>
      <c r="O87" s="45">
        <v>3.51</v>
      </c>
      <c r="P87" s="45">
        <v>9.6489999999999991</v>
      </c>
      <c r="Q87" s="45">
        <v>14.848000000000001</v>
      </c>
      <c r="R87" s="45">
        <v>0.13400000000000001</v>
      </c>
      <c r="S87" s="45">
        <v>54.396000000000001</v>
      </c>
      <c r="T87" s="45">
        <v>5.4409999999999998</v>
      </c>
      <c r="U87" s="747">
        <v>5.4</v>
      </c>
      <c r="V87" s="709">
        <v>8.9640000000000004</v>
      </c>
    </row>
    <row r="88" spans="1:23" ht="24.9" customHeight="1" x14ac:dyDescent="0.25">
      <c r="A88" s="825"/>
      <c r="B88" s="827" t="s">
        <v>28</v>
      </c>
      <c r="C88" s="11" t="s">
        <v>16</v>
      </c>
      <c r="D88" s="32">
        <v>0.16399999999999995</v>
      </c>
      <c r="E88" s="32"/>
      <c r="F88" s="32">
        <v>0.109</v>
      </c>
      <c r="G88" s="32">
        <v>0.22</v>
      </c>
      <c r="H88" s="32">
        <v>0.38299999999999995</v>
      </c>
      <c r="I88" s="32">
        <v>0.16399999999999995</v>
      </c>
      <c r="J88" s="32">
        <v>1.3739999999999999</v>
      </c>
      <c r="K88" s="32">
        <v>2.3759999999999994</v>
      </c>
      <c r="L88" s="32">
        <v>6</v>
      </c>
      <c r="M88" s="32">
        <v>11.880000000000003</v>
      </c>
      <c r="N88" s="32">
        <v>30</v>
      </c>
      <c r="O88" s="32"/>
      <c r="P88" s="32">
        <v>8.58</v>
      </c>
      <c r="Q88" s="32">
        <v>20</v>
      </c>
      <c r="R88" s="32">
        <v>0.125</v>
      </c>
      <c r="S88" s="32">
        <v>43.35</v>
      </c>
      <c r="T88" s="32"/>
      <c r="U88" s="763">
        <v>6</v>
      </c>
      <c r="V88" s="710">
        <v>16.600000000000001</v>
      </c>
    </row>
    <row r="89" spans="1:23" ht="24.9" customHeight="1" thickBot="1" x14ac:dyDescent="0.3">
      <c r="A89" s="825"/>
      <c r="B89" s="829"/>
      <c r="C89" s="141"/>
      <c r="D89" s="141"/>
      <c r="E89" s="141"/>
      <c r="F89" s="141"/>
      <c r="G89" s="141"/>
      <c r="H89" s="141"/>
      <c r="I89" s="141"/>
      <c r="J89" s="141"/>
      <c r="K89" s="463"/>
      <c r="L89" s="463"/>
      <c r="M89" s="463"/>
      <c r="N89" s="463"/>
      <c r="O89" s="463"/>
      <c r="P89" s="463"/>
      <c r="Q89" s="463"/>
      <c r="R89" s="141"/>
      <c r="S89" s="463"/>
      <c r="T89" s="463"/>
      <c r="U89" s="764"/>
      <c r="V89" s="711"/>
      <c r="W89" s="1"/>
    </row>
    <row r="90" spans="1:23" ht="24.9" customHeight="1" x14ac:dyDescent="0.25">
      <c r="A90" s="826"/>
      <c r="B90" s="276" t="s">
        <v>29</v>
      </c>
      <c r="C90" s="11" t="s">
        <v>16</v>
      </c>
      <c r="D90" s="335">
        <v>0.15</v>
      </c>
      <c r="E90" s="335">
        <v>0.1</v>
      </c>
      <c r="F90" s="335">
        <v>0.12</v>
      </c>
      <c r="G90" s="335">
        <v>0.22</v>
      </c>
      <c r="H90" s="335">
        <v>0.35</v>
      </c>
      <c r="I90" s="335">
        <v>0.2</v>
      </c>
      <c r="J90" s="341">
        <v>1</v>
      </c>
      <c r="K90" s="342">
        <v>2.2000000000000002</v>
      </c>
      <c r="L90" s="341">
        <v>3.7</v>
      </c>
      <c r="M90" s="335">
        <v>12</v>
      </c>
      <c r="N90" s="343">
        <v>20</v>
      </c>
      <c r="O90" s="335">
        <v>4</v>
      </c>
      <c r="P90" s="335">
        <v>9</v>
      </c>
      <c r="Q90" s="335">
        <v>13.8</v>
      </c>
      <c r="R90" s="335">
        <v>0.1</v>
      </c>
      <c r="S90" s="335">
        <v>20</v>
      </c>
      <c r="T90" s="335">
        <v>2</v>
      </c>
      <c r="U90" s="765">
        <v>6</v>
      </c>
      <c r="V90" s="336">
        <v>6</v>
      </c>
    </row>
    <row r="91" spans="1:23" ht="24.9" customHeight="1" x14ac:dyDescent="0.25"/>
    <row r="92" spans="1:23" ht="24.9" customHeight="1" x14ac:dyDescent="0.25"/>
    <row r="93" spans="1:23" ht="24.9" customHeight="1" x14ac:dyDescent="0.25"/>
    <row r="94" spans="1:23" ht="24.9" customHeight="1" x14ac:dyDescent="0.25"/>
    <row r="95" spans="1:23" ht="24.9" customHeight="1" x14ac:dyDescent="0.25"/>
    <row r="96" spans="1:23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</sheetData>
  <mergeCells count="32">
    <mergeCell ref="A8:A16"/>
    <mergeCell ref="B6:C7"/>
    <mergeCell ref="B2:D2"/>
    <mergeCell ref="B3:C4"/>
    <mergeCell ref="B12:B13"/>
    <mergeCell ref="B8:B10"/>
    <mergeCell ref="B30:C31"/>
    <mergeCell ref="A32:A40"/>
    <mergeCell ref="B32:B34"/>
    <mergeCell ref="B36:B37"/>
    <mergeCell ref="B18:C19"/>
    <mergeCell ref="A20:A28"/>
    <mergeCell ref="B20:B22"/>
    <mergeCell ref="B24:B25"/>
    <mergeCell ref="B54:C55"/>
    <mergeCell ref="A56:A64"/>
    <mergeCell ref="B56:B58"/>
    <mergeCell ref="B62:B63"/>
    <mergeCell ref="B42:C43"/>
    <mergeCell ref="A44:A52"/>
    <mergeCell ref="B44:B46"/>
    <mergeCell ref="B48:B49"/>
    <mergeCell ref="B66:C67"/>
    <mergeCell ref="A68:A76"/>
    <mergeCell ref="B68:B70"/>
    <mergeCell ref="B72:B73"/>
    <mergeCell ref="B76:B77"/>
    <mergeCell ref="B79:C80"/>
    <mergeCell ref="A81:A90"/>
    <mergeCell ref="B81:B83"/>
    <mergeCell ref="B85:B86"/>
    <mergeCell ref="B88:B89"/>
  </mergeCells>
  <phoneticPr fontId="0" type="noConversion"/>
  <pageMargins left="0" right="0" top="0" bottom="0" header="0" footer="0"/>
  <pageSetup paperSize="9" scale="85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O26" sqref="O26"/>
    </sheetView>
  </sheetViews>
  <sheetFormatPr baseColWidth="10" defaultRowHeight="13.2" x14ac:dyDescent="0.25"/>
  <cols>
    <col min="2" max="2" width="15.88671875" customWidth="1"/>
    <col min="3" max="3" width="30.88671875" customWidth="1"/>
    <col min="4" max="4" width="6.6640625" customWidth="1"/>
    <col min="14" max="14" width="16" customWidth="1"/>
  </cols>
  <sheetData>
    <row r="1" spans="1:14" ht="25.8" customHeight="1" x14ac:dyDescent="0.25">
      <c r="F1" s="603"/>
      <c r="M1" s="603"/>
    </row>
    <row r="2" spans="1:14" ht="14.4" customHeight="1" thickBot="1" x14ac:dyDescent="0.3">
      <c r="A2" s="3"/>
      <c r="B2" s="10"/>
    </row>
    <row r="3" spans="1:14" ht="18" thickBot="1" x14ac:dyDescent="0.3">
      <c r="A3" s="962" t="s">
        <v>102</v>
      </c>
      <c r="B3" s="963"/>
      <c r="E3" s="52">
        <v>2023</v>
      </c>
      <c r="F3" s="52">
        <v>2024</v>
      </c>
      <c r="H3" s="52">
        <v>2025</v>
      </c>
      <c r="I3" s="52">
        <v>2026</v>
      </c>
      <c r="J3" s="52">
        <v>2027</v>
      </c>
      <c r="K3" s="52">
        <v>2028</v>
      </c>
      <c r="L3" s="52">
        <v>2029</v>
      </c>
      <c r="M3" s="52">
        <v>2030</v>
      </c>
    </row>
    <row r="4" spans="1:14" s="3" customFormat="1" ht="14.25" customHeight="1" x14ac:dyDescent="0.25">
      <c r="A4" s="938" t="s">
        <v>60</v>
      </c>
      <c r="B4" s="68" t="s">
        <v>34</v>
      </c>
      <c r="E4" s="960">
        <v>0.02</v>
      </c>
      <c r="F4" s="958">
        <v>0.02</v>
      </c>
      <c r="H4" s="657">
        <v>3.2000000000000001E-2</v>
      </c>
      <c r="I4" s="610">
        <v>3.2000000000000001E-2</v>
      </c>
      <c r="J4" s="610">
        <v>3.2000000000000001E-2</v>
      </c>
      <c r="K4" s="610">
        <v>0.04</v>
      </c>
      <c r="L4" s="610">
        <v>0.04</v>
      </c>
      <c r="M4" s="608">
        <v>0.04</v>
      </c>
    </row>
    <row r="5" spans="1:14" s="3" customFormat="1" ht="30.75" customHeight="1" x14ac:dyDescent="0.25">
      <c r="A5" s="939"/>
      <c r="B5" s="70" t="s">
        <v>35</v>
      </c>
      <c r="E5" s="961"/>
      <c r="F5" s="959"/>
      <c r="H5" s="658">
        <f t="shared" ref="H5:M5" si="0">+(H4-$F$4)/$F$4</f>
        <v>0.6</v>
      </c>
      <c r="I5" s="658">
        <f t="shared" si="0"/>
        <v>0.6</v>
      </c>
      <c r="J5" s="658">
        <f t="shared" si="0"/>
        <v>0.6</v>
      </c>
      <c r="K5" s="658">
        <f t="shared" si="0"/>
        <v>1</v>
      </c>
      <c r="L5" s="658">
        <f t="shared" si="0"/>
        <v>1</v>
      </c>
      <c r="M5" s="659">
        <f t="shared" si="0"/>
        <v>1</v>
      </c>
      <c r="N5" s="347" t="s">
        <v>173</v>
      </c>
    </row>
    <row r="6" spans="1:14" s="3" customFormat="1" ht="15" customHeight="1" x14ac:dyDescent="0.25">
      <c r="A6" s="939"/>
      <c r="B6" s="70" t="s">
        <v>36</v>
      </c>
      <c r="E6" s="954">
        <v>2.8000000000000001E-2</v>
      </c>
      <c r="F6" s="954">
        <v>2.8000000000000001E-2</v>
      </c>
      <c r="H6" s="609">
        <v>2.3E-2</v>
      </c>
      <c r="I6" s="609">
        <v>2.3E-2</v>
      </c>
      <c r="J6" s="609">
        <v>2.3E-2</v>
      </c>
      <c r="K6" s="609">
        <v>0.03</v>
      </c>
      <c r="L6" s="609">
        <v>0.03</v>
      </c>
      <c r="M6" s="609">
        <v>0.03</v>
      </c>
    </row>
    <row r="7" spans="1:14" s="3" customFormat="1" ht="13.2" customHeight="1" x14ac:dyDescent="0.25">
      <c r="A7" s="939"/>
      <c r="B7" s="73" t="s">
        <v>37</v>
      </c>
      <c r="E7" s="959"/>
      <c r="F7" s="959"/>
      <c r="H7" s="659">
        <f t="shared" ref="H7:M7" si="1">+(H6-$F$6)/$F$6</f>
        <v>-0.1785714285714286</v>
      </c>
      <c r="I7" s="659">
        <f t="shared" si="1"/>
        <v>-0.1785714285714286</v>
      </c>
      <c r="J7" s="659">
        <f t="shared" si="1"/>
        <v>-0.1785714285714286</v>
      </c>
      <c r="K7" s="659">
        <f t="shared" si="1"/>
        <v>7.1428571428571369E-2</v>
      </c>
      <c r="L7" s="659">
        <f t="shared" si="1"/>
        <v>7.1428571428571369E-2</v>
      </c>
      <c r="M7" s="659">
        <f t="shared" si="1"/>
        <v>7.1428571428571369E-2</v>
      </c>
      <c r="N7" s="347" t="s">
        <v>173</v>
      </c>
    </row>
    <row r="8" spans="1:14" s="3" customFormat="1" ht="15" customHeight="1" x14ac:dyDescent="0.25">
      <c r="A8" s="940"/>
      <c r="B8" s="174" t="s">
        <v>57</v>
      </c>
      <c r="E8" s="493"/>
      <c r="F8" s="494"/>
      <c r="H8" s="493"/>
      <c r="I8" s="493"/>
      <c r="J8" s="493"/>
      <c r="K8" s="493"/>
      <c r="L8" s="493"/>
      <c r="M8" s="494"/>
    </row>
    <row r="9" spans="1:14" s="3" customFormat="1" ht="15" customHeight="1" thickBot="1" x14ac:dyDescent="0.3">
      <c r="A9" s="940"/>
      <c r="B9" s="75" t="s">
        <v>96</v>
      </c>
      <c r="E9" s="956">
        <v>3.5000000000000003E-2</v>
      </c>
      <c r="F9" s="954">
        <v>3.5000000000000003E-2</v>
      </c>
      <c r="H9" s="611">
        <v>0.04</v>
      </c>
      <c r="I9" s="611">
        <v>0.04</v>
      </c>
      <c r="J9" s="611">
        <v>0.04</v>
      </c>
      <c r="K9" s="611">
        <v>0.05</v>
      </c>
      <c r="L9" s="611">
        <v>0.05</v>
      </c>
      <c r="M9" s="609">
        <v>0.05</v>
      </c>
    </row>
    <row r="10" spans="1:14" s="3" customFormat="1" ht="15" customHeight="1" thickBot="1" x14ac:dyDescent="0.3">
      <c r="A10" s="941"/>
      <c r="B10" s="75" t="s">
        <v>97</v>
      </c>
      <c r="E10" s="957"/>
      <c r="F10" s="955"/>
      <c r="H10" s="660">
        <f t="shared" ref="H10:M10" si="2">+(H9-$F$9)/$F$9</f>
        <v>0.14285714285714277</v>
      </c>
      <c r="I10" s="660">
        <f t="shared" si="2"/>
        <v>0.14285714285714277</v>
      </c>
      <c r="J10" s="660">
        <f t="shared" si="2"/>
        <v>0.14285714285714277</v>
      </c>
      <c r="K10" s="660">
        <f t="shared" si="2"/>
        <v>0.42857142857142849</v>
      </c>
      <c r="L10" s="660">
        <f t="shared" si="2"/>
        <v>0.42857142857142849</v>
      </c>
      <c r="M10" s="661">
        <f t="shared" si="2"/>
        <v>0.42857142857142849</v>
      </c>
      <c r="N10" s="347" t="s">
        <v>173</v>
      </c>
    </row>
    <row r="11" spans="1:14" s="3" customFormat="1" ht="15" customHeight="1" thickBot="1" x14ac:dyDescent="0.3">
      <c r="A11" s="334"/>
      <c r="B11" s="653"/>
      <c r="E11" s="655"/>
      <c r="F11" s="656"/>
      <c r="H11" s="655"/>
      <c r="I11" s="655"/>
      <c r="J11" s="655"/>
      <c r="K11" s="655"/>
      <c r="L11" s="655"/>
      <c r="M11" s="656"/>
    </row>
    <row r="12" spans="1:14" s="3" customFormat="1" ht="14.25" customHeight="1" x14ac:dyDescent="0.25">
      <c r="A12" s="932" t="s">
        <v>24</v>
      </c>
      <c r="B12" s="68" t="s">
        <v>50</v>
      </c>
      <c r="E12" s="353">
        <v>0.03</v>
      </c>
      <c r="F12" s="654">
        <v>0.03</v>
      </c>
      <c r="H12" s="353">
        <v>0.03</v>
      </c>
      <c r="I12" s="353">
        <v>0.03</v>
      </c>
      <c r="J12" s="353">
        <v>0.03</v>
      </c>
      <c r="K12" s="353">
        <v>0.03</v>
      </c>
      <c r="L12" s="353">
        <v>0.03</v>
      </c>
      <c r="M12" s="654">
        <v>0.03</v>
      </c>
    </row>
    <row r="13" spans="1:14" s="3" customFormat="1" ht="14.25" customHeight="1" x14ac:dyDescent="0.25">
      <c r="A13" s="934"/>
      <c r="B13" s="70" t="s">
        <v>51</v>
      </c>
      <c r="E13" s="354">
        <v>0.03</v>
      </c>
      <c r="F13" s="373">
        <v>0.03</v>
      </c>
      <c r="H13" s="354">
        <v>0.03</v>
      </c>
      <c r="I13" s="354">
        <v>0.03</v>
      </c>
      <c r="J13" s="354">
        <v>0.03</v>
      </c>
      <c r="K13" s="354">
        <v>0.03</v>
      </c>
      <c r="L13" s="354">
        <v>0.03</v>
      </c>
      <c r="M13" s="373">
        <v>0.03</v>
      </c>
    </row>
    <row r="14" spans="1:14" s="3" customFormat="1" ht="14.25" customHeight="1" x14ac:dyDescent="0.25">
      <c r="A14" s="934"/>
      <c r="B14" s="70" t="s">
        <v>53</v>
      </c>
      <c r="E14" s="354">
        <v>0.03</v>
      </c>
      <c r="F14" s="373">
        <v>0.03</v>
      </c>
      <c r="H14" s="354">
        <v>0.03</v>
      </c>
      <c r="I14" s="354">
        <v>0.03</v>
      </c>
      <c r="J14" s="354">
        <v>0.03</v>
      </c>
      <c r="K14" s="354">
        <v>0.03</v>
      </c>
      <c r="L14" s="354">
        <v>0.03</v>
      </c>
      <c r="M14" s="373">
        <v>0.03</v>
      </c>
    </row>
    <row r="15" spans="1:14" s="3" customFormat="1" ht="14.25" customHeight="1" x14ac:dyDescent="0.25">
      <c r="A15" s="934"/>
      <c r="B15" s="70" t="s">
        <v>52</v>
      </c>
      <c r="E15" s="354">
        <v>0.03</v>
      </c>
      <c r="F15" s="373">
        <v>0.03</v>
      </c>
      <c r="H15" s="354">
        <v>0.03</v>
      </c>
      <c r="I15" s="354">
        <v>0.03</v>
      </c>
      <c r="J15" s="354">
        <v>0.03</v>
      </c>
      <c r="K15" s="354">
        <v>0.03</v>
      </c>
      <c r="L15" s="354">
        <v>0.03</v>
      </c>
      <c r="M15" s="373">
        <v>0.03</v>
      </c>
    </row>
    <row r="16" spans="1:14" s="3" customFormat="1" ht="14.25" customHeight="1" x14ac:dyDescent="0.25">
      <c r="A16" s="934"/>
      <c r="B16" s="70" t="s">
        <v>54</v>
      </c>
      <c r="E16" s="354">
        <v>0.06</v>
      </c>
      <c r="F16" s="373">
        <v>0.06</v>
      </c>
      <c r="H16" s="354">
        <v>0.06</v>
      </c>
      <c r="I16" s="354">
        <v>0.06</v>
      </c>
      <c r="J16" s="354">
        <v>0.06</v>
      </c>
      <c r="K16" s="354">
        <v>0.06</v>
      </c>
      <c r="L16" s="354">
        <v>0.06</v>
      </c>
      <c r="M16" s="373">
        <v>0.06</v>
      </c>
    </row>
    <row r="17" spans="1:13" s="3" customFormat="1" ht="14.25" customHeight="1" x14ac:dyDescent="0.25">
      <c r="A17" s="934"/>
      <c r="B17" s="70" t="s">
        <v>55</v>
      </c>
      <c r="E17" s="354">
        <v>0.06</v>
      </c>
      <c r="F17" s="373">
        <v>0.06</v>
      </c>
      <c r="H17" s="354">
        <v>0.06</v>
      </c>
      <c r="I17" s="354">
        <v>0.06</v>
      </c>
      <c r="J17" s="354">
        <v>0.06</v>
      </c>
      <c r="K17" s="354">
        <v>0.06</v>
      </c>
      <c r="L17" s="354">
        <v>0.06</v>
      </c>
      <c r="M17" s="373">
        <v>0.06</v>
      </c>
    </row>
    <row r="18" spans="1:13" s="3" customFormat="1" ht="14.25" customHeight="1" thickBot="1" x14ac:dyDescent="0.3">
      <c r="A18" s="934"/>
      <c r="B18" s="70" t="s">
        <v>56</v>
      </c>
      <c r="E18" s="354">
        <v>0.06</v>
      </c>
      <c r="F18" s="373">
        <v>0.06</v>
      </c>
      <c r="H18" s="354">
        <v>0.06</v>
      </c>
      <c r="I18" s="354">
        <v>0.06</v>
      </c>
      <c r="J18" s="354">
        <v>0.06</v>
      </c>
      <c r="K18" s="354">
        <v>0.06</v>
      </c>
      <c r="L18" s="354">
        <v>0.06</v>
      </c>
      <c r="M18" s="373">
        <v>0.06</v>
      </c>
    </row>
    <row r="19" spans="1:13" ht="13.8" x14ac:dyDescent="0.25">
      <c r="A19" s="932" t="s">
        <v>27</v>
      </c>
      <c r="B19" s="11" t="s">
        <v>184</v>
      </c>
      <c r="E19" s="413" t="s">
        <v>161</v>
      </c>
      <c r="F19" s="413" t="s">
        <v>162</v>
      </c>
      <c r="H19" s="413">
        <v>1.67E-2</v>
      </c>
      <c r="I19" s="413">
        <v>1.67E-2</v>
      </c>
      <c r="J19" s="413">
        <v>1.67E-2</v>
      </c>
      <c r="K19" s="413">
        <v>1.67E-2</v>
      </c>
      <c r="L19" s="413">
        <v>1.67E-2</v>
      </c>
      <c r="M19" s="413">
        <v>1.67E-2</v>
      </c>
    </row>
    <row r="20" spans="1:13" ht="40.200000000000003" thickBot="1" x14ac:dyDescent="0.3">
      <c r="A20" s="933"/>
      <c r="B20" s="749" t="s">
        <v>185</v>
      </c>
      <c r="E20" s="389">
        <v>2.6599999999999999E-2</v>
      </c>
      <c r="F20" s="389">
        <v>2.6599999999999999E-2</v>
      </c>
      <c r="H20" s="389">
        <v>3.2199999999999999E-2</v>
      </c>
      <c r="I20" s="389">
        <v>3.2199999999999999E-2</v>
      </c>
      <c r="J20" s="389">
        <v>3.2199999999999999E-2</v>
      </c>
      <c r="K20" s="389">
        <v>3.2199999999999999E-2</v>
      </c>
      <c r="L20" s="389">
        <v>3.2199999999999999E-2</v>
      </c>
      <c r="M20" s="389">
        <v>3.2199999999999999E-2</v>
      </c>
    </row>
    <row r="21" spans="1:13" x14ac:dyDescent="0.25">
      <c r="A21" s="932" t="s">
        <v>26</v>
      </c>
      <c r="B21" s="84" t="s">
        <v>31</v>
      </c>
      <c r="E21" s="401">
        <v>6.0000000000000001E-3</v>
      </c>
      <c r="F21" s="401">
        <v>1.4999999999999999E-2</v>
      </c>
      <c r="H21" s="840">
        <v>2.3E-2</v>
      </c>
      <c r="I21" s="840">
        <v>2.3E-2</v>
      </c>
      <c r="J21" s="840">
        <v>2.3E-2</v>
      </c>
      <c r="K21" s="840">
        <v>2.3E-2</v>
      </c>
      <c r="L21" s="840">
        <v>2.3E-2</v>
      </c>
      <c r="M21" s="840">
        <v>2.3E-2</v>
      </c>
    </row>
    <row r="22" spans="1:13" x14ac:dyDescent="0.25">
      <c r="A22" s="934"/>
      <c r="B22" s="73" t="s">
        <v>38</v>
      </c>
      <c r="E22" s="407">
        <v>1.4E-2</v>
      </c>
      <c r="F22" s="407">
        <v>1.7999999999999999E-2</v>
      </c>
      <c r="H22" s="952"/>
      <c r="I22" s="952"/>
      <c r="J22" s="952"/>
      <c r="K22" s="952"/>
      <c r="L22" s="952"/>
      <c r="M22" s="952"/>
    </row>
    <row r="23" spans="1:13" x14ac:dyDescent="0.25">
      <c r="A23" s="934"/>
      <c r="B23" s="73" t="s">
        <v>39</v>
      </c>
      <c r="E23" s="407">
        <v>2.3E-2</v>
      </c>
      <c r="F23" s="407">
        <v>2.3E-2</v>
      </c>
      <c r="H23" s="953"/>
      <c r="I23" s="953"/>
      <c r="J23" s="953"/>
      <c r="K23" s="953"/>
      <c r="L23" s="953"/>
      <c r="M23" s="953"/>
    </row>
    <row r="24" spans="1:13" ht="13.8" thickBot="1" x14ac:dyDescent="0.3">
      <c r="A24" s="933"/>
      <c r="B24" s="75" t="s">
        <v>40</v>
      </c>
      <c r="E24" s="408">
        <v>0.05</v>
      </c>
      <c r="F24" s="408">
        <v>0.05</v>
      </c>
      <c r="H24" s="408">
        <v>0.05</v>
      </c>
      <c r="I24" s="408">
        <v>0.05</v>
      </c>
      <c r="J24" s="408">
        <v>0.05</v>
      </c>
      <c r="K24" s="408">
        <v>0.05</v>
      </c>
      <c r="L24" s="408">
        <v>0.05</v>
      </c>
      <c r="M24" s="408">
        <v>0.05</v>
      </c>
    </row>
    <row r="25" spans="1:13" ht="14.4" x14ac:dyDescent="0.25">
      <c r="A25" s="932" t="s">
        <v>28</v>
      </c>
      <c r="B25" s="82" t="s">
        <v>31</v>
      </c>
      <c r="E25" s="486">
        <v>0.03</v>
      </c>
      <c r="F25" s="486">
        <v>0.03</v>
      </c>
      <c r="H25" s="772">
        <v>0.03</v>
      </c>
      <c r="I25" s="772">
        <v>0.03</v>
      </c>
      <c r="J25" s="772">
        <v>0.03</v>
      </c>
      <c r="K25" s="772">
        <v>0.03</v>
      </c>
      <c r="L25" s="772">
        <v>0.03</v>
      </c>
      <c r="M25" s="772">
        <v>0.03</v>
      </c>
    </row>
    <row r="26" spans="1:13" x14ac:dyDescent="0.25">
      <c r="A26" s="934"/>
      <c r="B26" s="73" t="s">
        <v>32</v>
      </c>
      <c r="E26" s="487">
        <v>0.03</v>
      </c>
      <c r="F26" s="487">
        <v>0.03</v>
      </c>
      <c r="H26" s="487">
        <v>0.03</v>
      </c>
      <c r="I26" s="487">
        <v>0.03</v>
      </c>
      <c r="J26" s="487">
        <v>0.03</v>
      </c>
      <c r="K26" s="487">
        <v>0.03</v>
      </c>
      <c r="L26" s="487">
        <v>0.03</v>
      </c>
      <c r="M26" s="487">
        <v>0.03</v>
      </c>
    </row>
    <row r="27" spans="1:13" x14ac:dyDescent="0.25">
      <c r="A27" s="934"/>
      <c r="B27" s="73" t="s">
        <v>33</v>
      </c>
      <c r="E27" s="487">
        <v>0.03</v>
      </c>
      <c r="F27" s="487">
        <v>0.03</v>
      </c>
      <c r="H27" s="774"/>
      <c r="I27" s="774"/>
      <c r="J27" s="774"/>
      <c r="K27" s="774"/>
      <c r="L27" s="774"/>
      <c r="M27" s="774"/>
    </row>
    <row r="28" spans="1:13" ht="13.8" thickBot="1" x14ac:dyDescent="0.3">
      <c r="A28" s="933"/>
      <c r="B28" s="75" t="s">
        <v>15</v>
      </c>
      <c r="E28" s="488">
        <v>0.06</v>
      </c>
      <c r="F28" s="488">
        <v>0.06</v>
      </c>
      <c r="H28" s="774"/>
      <c r="I28" s="774"/>
      <c r="J28" s="774"/>
      <c r="K28" s="774"/>
      <c r="L28" s="774"/>
      <c r="M28" s="774"/>
    </row>
    <row r="29" spans="1:13" ht="22.5" customHeight="1" x14ac:dyDescent="0.25">
      <c r="A29" s="935" t="s">
        <v>29</v>
      </c>
      <c r="B29" s="70" t="s">
        <v>73</v>
      </c>
      <c r="C29" s="964" t="s">
        <v>167</v>
      </c>
      <c r="D29" s="538" t="s">
        <v>31</v>
      </c>
      <c r="E29" s="335">
        <v>1.4999999999999999E-2</v>
      </c>
      <c r="F29" s="336">
        <v>1.4999999999999999E-2</v>
      </c>
      <c r="H29" s="967">
        <v>1.4999999999999999E-2</v>
      </c>
      <c r="I29" s="967">
        <v>1.4999999999999999E-2</v>
      </c>
      <c r="J29" s="967">
        <v>1.4999999999999999E-2</v>
      </c>
      <c r="K29" s="967">
        <v>1.4999999999999999E-2</v>
      </c>
      <c r="L29" s="967">
        <v>1.4999999999999999E-2</v>
      </c>
      <c r="M29" s="967">
        <v>1.4999999999999999E-2</v>
      </c>
    </row>
    <row r="30" spans="1:13" ht="22.5" customHeight="1" x14ac:dyDescent="0.25">
      <c r="A30" s="936"/>
      <c r="B30" s="70" t="s">
        <v>74</v>
      </c>
      <c r="C30" s="965"/>
      <c r="D30" s="539" t="s">
        <v>33</v>
      </c>
      <c r="E30" s="541">
        <v>1.4999999999999999E-2</v>
      </c>
      <c r="F30" s="542">
        <v>1.4999999999999999E-2</v>
      </c>
      <c r="H30" s="968"/>
      <c r="I30" s="968"/>
      <c r="J30" s="968"/>
      <c r="K30" s="968"/>
      <c r="L30" s="968"/>
      <c r="M30" s="968"/>
    </row>
    <row r="31" spans="1:13" ht="22.5" customHeight="1" x14ac:dyDescent="0.25">
      <c r="A31" s="936"/>
      <c r="B31" s="70" t="s">
        <v>75</v>
      </c>
      <c r="C31" s="965" t="s">
        <v>168</v>
      </c>
      <c r="D31" s="539" t="s">
        <v>31</v>
      </c>
      <c r="E31" s="541">
        <v>1.4999999999999999E-2</v>
      </c>
      <c r="F31" s="542">
        <v>1.4999999999999999E-2</v>
      </c>
      <c r="H31" s="968"/>
      <c r="I31" s="968"/>
      <c r="J31" s="968"/>
      <c r="K31" s="968"/>
      <c r="L31" s="968"/>
      <c r="M31" s="968"/>
    </row>
    <row r="32" spans="1:13" ht="22.5" customHeight="1" x14ac:dyDescent="0.25">
      <c r="A32" s="936"/>
      <c r="B32" s="70" t="s">
        <v>76</v>
      </c>
      <c r="C32" s="965"/>
      <c r="D32" s="539" t="s">
        <v>33</v>
      </c>
      <c r="E32" s="541">
        <v>1.4999999999999999E-2</v>
      </c>
      <c r="F32" s="542">
        <v>1.4999999999999999E-2</v>
      </c>
      <c r="H32" s="969"/>
      <c r="I32" s="969"/>
      <c r="J32" s="969"/>
      <c r="K32" s="969"/>
      <c r="L32" s="969"/>
      <c r="M32" s="969"/>
    </row>
    <row r="33" spans="1:13" ht="22.5" customHeight="1" x14ac:dyDescent="0.25">
      <c r="A33" s="937"/>
      <c r="B33" s="70" t="s">
        <v>77</v>
      </c>
      <c r="C33" s="965" t="s">
        <v>169</v>
      </c>
      <c r="D33" s="539" t="s">
        <v>31</v>
      </c>
      <c r="E33" s="541">
        <v>1.7000000000000001E-2</v>
      </c>
      <c r="F33" s="602">
        <v>1.7999999999999999E-2</v>
      </c>
      <c r="H33" s="970">
        <v>2.4E-2</v>
      </c>
      <c r="I33" s="970">
        <v>2.4E-2</v>
      </c>
      <c r="J33" s="970">
        <v>2.4E-2</v>
      </c>
      <c r="K33" s="970">
        <v>2.4E-2</v>
      </c>
      <c r="L33" s="970">
        <v>2.4E-2</v>
      </c>
      <c r="M33" s="970">
        <v>2.4E-2</v>
      </c>
    </row>
    <row r="34" spans="1:13" x14ac:dyDescent="0.25">
      <c r="C34" s="965"/>
      <c r="D34" s="539" t="s">
        <v>33</v>
      </c>
      <c r="E34" s="541">
        <v>1.7000000000000001E-2</v>
      </c>
      <c r="F34" s="602">
        <v>1.7999999999999999E-2</v>
      </c>
      <c r="H34" s="968"/>
      <c r="I34" s="968"/>
      <c r="J34" s="968"/>
      <c r="K34" s="968"/>
      <c r="L34" s="968"/>
      <c r="M34" s="968"/>
    </row>
    <row r="35" spans="1:13" x14ac:dyDescent="0.25">
      <c r="C35" s="965" t="s">
        <v>170</v>
      </c>
      <c r="D35" s="539" t="s">
        <v>31</v>
      </c>
      <c r="E35" s="541">
        <v>1.7000000000000001E-2</v>
      </c>
      <c r="F35" s="602">
        <v>1.7999999999999999E-2</v>
      </c>
      <c r="H35" s="968"/>
      <c r="I35" s="968"/>
      <c r="J35" s="968"/>
      <c r="K35" s="968"/>
      <c r="L35" s="968"/>
      <c r="M35" s="968"/>
    </row>
    <row r="36" spans="1:13" ht="13.8" thickBot="1" x14ac:dyDescent="0.3">
      <c r="C36" s="966"/>
      <c r="D36" s="540" t="s">
        <v>33</v>
      </c>
      <c r="E36" s="543">
        <v>1.7000000000000001E-2</v>
      </c>
      <c r="F36" s="602">
        <v>1.7999999999999999E-2</v>
      </c>
      <c r="H36" s="971"/>
      <c r="I36" s="971"/>
      <c r="J36" s="971"/>
      <c r="K36" s="971"/>
      <c r="L36" s="971"/>
      <c r="M36" s="971"/>
    </row>
  </sheetData>
  <mergeCells count="35">
    <mergeCell ref="I33:I36"/>
    <mergeCell ref="J33:J36"/>
    <mergeCell ref="K33:K36"/>
    <mergeCell ref="L33:L36"/>
    <mergeCell ref="M33:M36"/>
    <mergeCell ref="I29:I32"/>
    <mergeCell ref="J29:J32"/>
    <mergeCell ref="K29:K32"/>
    <mergeCell ref="L29:L32"/>
    <mergeCell ref="M29:M32"/>
    <mergeCell ref="C29:C30"/>
    <mergeCell ref="C31:C32"/>
    <mergeCell ref="C33:C34"/>
    <mergeCell ref="C35:C36"/>
    <mergeCell ref="H21:H23"/>
    <mergeCell ref="H29:H32"/>
    <mergeCell ref="H33:H36"/>
    <mergeCell ref="A3:B3"/>
    <mergeCell ref="A29:A33"/>
    <mergeCell ref="A12:A18"/>
    <mergeCell ref="A19:A20"/>
    <mergeCell ref="A21:A24"/>
    <mergeCell ref="A25:A28"/>
    <mergeCell ref="A4:A10"/>
    <mergeCell ref="F9:F10"/>
    <mergeCell ref="E9:E10"/>
    <mergeCell ref="F4:F5"/>
    <mergeCell ref="E6:E7"/>
    <mergeCell ref="F6:F7"/>
    <mergeCell ref="E4:E5"/>
    <mergeCell ref="I21:I23"/>
    <mergeCell ref="J21:J23"/>
    <mergeCell ref="K21:K23"/>
    <mergeCell ref="L21:L23"/>
    <mergeCell ref="M21:M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:H1048576"/>
    </sheetView>
  </sheetViews>
  <sheetFormatPr baseColWidth="10" defaultRowHeight="13.2" x14ac:dyDescent="0.25"/>
  <cols>
    <col min="2" max="2" width="65.6640625" customWidth="1"/>
  </cols>
  <sheetData>
    <row r="1" spans="1:12" ht="24" customHeight="1" thickBot="1" x14ac:dyDescent="0.3">
      <c r="A1" s="773" t="s">
        <v>95</v>
      </c>
    </row>
    <row r="2" spans="1:12" ht="24" customHeight="1" thickBot="1" x14ac:dyDescent="0.3">
      <c r="A2" s="65"/>
      <c r="B2" s="99" t="s">
        <v>78</v>
      </c>
      <c r="D2" s="52">
        <v>2023</v>
      </c>
      <c r="E2" s="52">
        <v>2024</v>
      </c>
      <c r="G2" s="52">
        <v>2025</v>
      </c>
      <c r="H2" s="52">
        <v>2026</v>
      </c>
      <c r="I2" s="52">
        <v>2027</v>
      </c>
      <c r="J2" s="52">
        <v>2028</v>
      </c>
      <c r="K2" s="52">
        <v>2029</v>
      </c>
      <c r="L2" s="52">
        <v>2030</v>
      </c>
    </row>
    <row r="3" spans="1:12" ht="16.2" thickBot="1" x14ac:dyDescent="0.35">
      <c r="A3" s="94" t="s">
        <v>60</v>
      </c>
      <c r="B3" s="111" t="s">
        <v>79</v>
      </c>
      <c r="D3" s="416">
        <v>0.01</v>
      </c>
      <c r="E3" s="416">
        <v>0.01</v>
      </c>
      <c r="G3" s="415">
        <v>0.01</v>
      </c>
      <c r="H3" s="416">
        <v>0.01</v>
      </c>
      <c r="I3" s="416">
        <v>0.01</v>
      </c>
      <c r="J3" s="416">
        <v>0.01</v>
      </c>
      <c r="K3" s="416">
        <v>0.01</v>
      </c>
      <c r="L3" s="416">
        <v>0.01</v>
      </c>
    </row>
    <row r="4" spans="1:12" ht="16.2" thickBot="1" x14ac:dyDescent="0.35">
      <c r="A4" s="94" t="s">
        <v>24</v>
      </c>
      <c r="B4" s="112" t="s">
        <v>80</v>
      </c>
      <c r="D4" s="374">
        <v>0.01</v>
      </c>
      <c r="E4" s="374">
        <v>0.01</v>
      </c>
      <c r="G4" s="374">
        <v>0.01</v>
      </c>
      <c r="H4" s="374">
        <v>0.01</v>
      </c>
      <c r="I4" s="374">
        <v>0.01</v>
      </c>
      <c r="J4" s="374">
        <v>0.01</v>
      </c>
      <c r="K4" s="374">
        <v>0.01</v>
      </c>
      <c r="L4" s="374">
        <v>0.01</v>
      </c>
    </row>
    <row r="5" spans="1:12" ht="16.2" thickBot="1" x14ac:dyDescent="0.35">
      <c r="A5" s="94" t="s">
        <v>27</v>
      </c>
      <c r="B5" s="113" t="s">
        <v>81</v>
      </c>
      <c r="D5" s="418">
        <v>5.0000000000000001E-3</v>
      </c>
      <c r="E5" s="418">
        <v>5.0000000000000001E-3</v>
      </c>
      <c r="G5" s="417"/>
      <c r="H5" s="418"/>
      <c r="I5" s="418"/>
      <c r="J5" s="418"/>
      <c r="K5" s="418"/>
      <c r="L5" s="418"/>
    </row>
    <row r="6" spans="1:12" ht="16.2" thickBot="1" x14ac:dyDescent="0.35">
      <c r="A6" s="94" t="s">
        <v>26</v>
      </c>
      <c r="B6" s="114" t="s">
        <v>79</v>
      </c>
      <c r="D6" s="414">
        <v>5.5999999999999999E-3</v>
      </c>
      <c r="E6" s="414">
        <v>5.5999999999999999E-3</v>
      </c>
      <c r="G6" s="414">
        <v>5.5999999999999999E-3</v>
      </c>
      <c r="H6" s="414">
        <v>5.5999999999999999E-3</v>
      </c>
      <c r="I6" s="414">
        <v>5.5999999999999999E-3</v>
      </c>
      <c r="J6" s="414">
        <v>5.5999999999999999E-3</v>
      </c>
      <c r="K6" s="414">
        <v>5.5999999999999999E-3</v>
      </c>
      <c r="L6" s="414">
        <v>5.5999999999999999E-3</v>
      </c>
    </row>
    <row r="7" spans="1:12" ht="16.2" thickBot="1" x14ac:dyDescent="0.35">
      <c r="A7" s="95" t="s">
        <v>28</v>
      </c>
      <c r="B7" s="114" t="s">
        <v>81</v>
      </c>
      <c r="D7" s="486">
        <v>0.01</v>
      </c>
      <c r="E7" s="486">
        <v>0.01</v>
      </c>
      <c r="G7" s="486"/>
      <c r="H7" s="486"/>
      <c r="I7" s="486"/>
      <c r="J7" s="486"/>
      <c r="K7" s="486"/>
      <c r="L7" s="486"/>
    </row>
    <row r="8" spans="1:12" ht="16.2" thickBot="1" x14ac:dyDescent="0.35">
      <c r="A8" s="973" t="s">
        <v>65</v>
      </c>
      <c r="B8" s="116" t="s">
        <v>82</v>
      </c>
      <c r="D8" s="972">
        <v>0.01</v>
      </c>
      <c r="E8" s="972">
        <v>0.01</v>
      </c>
      <c r="G8" s="972">
        <v>0.01</v>
      </c>
      <c r="H8" s="972">
        <v>0.01</v>
      </c>
      <c r="I8" s="972">
        <v>0.01</v>
      </c>
      <c r="J8" s="972">
        <v>0.01</v>
      </c>
      <c r="K8" s="972">
        <v>0.01</v>
      </c>
      <c r="L8" s="972">
        <v>0.01</v>
      </c>
    </row>
    <row r="9" spans="1:12" ht="16.2" thickBot="1" x14ac:dyDescent="0.35">
      <c r="A9" s="974"/>
      <c r="B9" s="149" t="s">
        <v>103</v>
      </c>
      <c r="D9" s="972"/>
      <c r="E9" s="972"/>
      <c r="G9" s="972"/>
      <c r="H9" s="972"/>
      <c r="I9" s="972"/>
      <c r="J9" s="972"/>
      <c r="K9" s="972"/>
      <c r="L9" s="972"/>
    </row>
    <row r="10" spans="1:12" ht="16.2" thickBot="1" x14ac:dyDescent="0.35">
      <c r="A10" s="974"/>
      <c r="B10" s="117" t="s">
        <v>90</v>
      </c>
      <c r="D10" s="972"/>
      <c r="E10" s="972"/>
      <c r="G10" s="972"/>
      <c r="H10" s="972"/>
      <c r="I10" s="972"/>
      <c r="J10" s="972"/>
      <c r="K10" s="972"/>
      <c r="L10" s="972"/>
    </row>
    <row r="11" spans="1:12" ht="15" customHeight="1" thickBot="1" x14ac:dyDescent="0.3">
      <c r="A11" s="974"/>
      <c r="B11" s="118" t="s">
        <v>91</v>
      </c>
      <c r="D11" s="972"/>
      <c r="E11" s="972"/>
      <c r="G11" s="972"/>
      <c r="H11" s="972"/>
      <c r="I11" s="972"/>
      <c r="J11" s="972"/>
      <c r="K11" s="972"/>
      <c r="L11" s="972"/>
    </row>
    <row r="12" spans="1:12" ht="15" customHeight="1" thickBot="1" x14ac:dyDescent="0.3">
      <c r="A12" s="974"/>
      <c r="B12" s="118" t="s">
        <v>92</v>
      </c>
      <c r="D12" s="972"/>
      <c r="E12" s="972"/>
      <c r="G12" s="972"/>
      <c r="H12" s="972"/>
      <c r="I12" s="972"/>
      <c r="J12" s="972"/>
      <c r="K12" s="972"/>
      <c r="L12" s="972"/>
    </row>
    <row r="13" spans="1:12" ht="15" customHeight="1" thickBot="1" x14ac:dyDescent="0.3">
      <c r="A13" s="974"/>
      <c r="B13" s="118" t="s">
        <v>93</v>
      </c>
      <c r="D13" s="972"/>
      <c r="E13" s="972"/>
      <c r="G13" s="972"/>
      <c r="H13" s="972"/>
      <c r="I13" s="972"/>
      <c r="J13" s="972"/>
      <c r="K13" s="972"/>
      <c r="L13" s="972"/>
    </row>
    <row r="14" spans="1:12" ht="15" customHeight="1" thickBot="1" x14ac:dyDescent="0.3">
      <c r="A14" s="974"/>
      <c r="B14" s="118" t="s">
        <v>83</v>
      </c>
      <c r="D14" s="972"/>
      <c r="E14" s="972"/>
      <c r="G14" s="972"/>
      <c r="H14" s="972"/>
      <c r="I14" s="972"/>
      <c r="J14" s="972"/>
      <c r="K14" s="972"/>
      <c r="L14" s="972"/>
    </row>
    <row r="15" spans="1:12" ht="15" customHeight="1" thickBot="1" x14ac:dyDescent="0.3">
      <c r="A15" s="974"/>
      <c r="B15" s="118" t="s">
        <v>84</v>
      </c>
      <c r="D15" s="972"/>
      <c r="E15" s="972"/>
      <c r="G15" s="972"/>
      <c r="H15" s="972"/>
      <c r="I15" s="972"/>
      <c r="J15" s="972"/>
      <c r="K15" s="972"/>
      <c r="L15" s="972"/>
    </row>
    <row r="16" spans="1:12" ht="15" customHeight="1" thickBot="1" x14ac:dyDescent="0.3">
      <c r="A16" s="974"/>
      <c r="B16" s="118" t="s">
        <v>94</v>
      </c>
      <c r="D16" s="972"/>
      <c r="E16" s="972"/>
      <c r="G16" s="972"/>
      <c r="H16" s="972"/>
      <c r="I16" s="972"/>
      <c r="J16" s="972"/>
      <c r="K16" s="972"/>
      <c r="L16" s="972"/>
    </row>
    <row r="17" spans="1:12" ht="15" customHeight="1" thickBot="1" x14ac:dyDescent="0.3">
      <c r="A17" s="974"/>
      <c r="B17" s="118" t="s">
        <v>85</v>
      </c>
      <c r="D17" s="972"/>
      <c r="E17" s="972"/>
      <c r="G17" s="972"/>
      <c r="H17" s="972"/>
      <c r="I17" s="972"/>
      <c r="J17" s="972"/>
      <c r="K17" s="972"/>
      <c r="L17" s="972"/>
    </row>
    <row r="18" spans="1:12" ht="15" customHeight="1" thickBot="1" x14ac:dyDescent="0.3">
      <c r="A18" s="974"/>
      <c r="B18" s="118" t="s">
        <v>86</v>
      </c>
      <c r="D18" s="972"/>
      <c r="E18" s="972"/>
      <c r="G18" s="972"/>
      <c r="H18" s="972"/>
      <c r="I18" s="972"/>
      <c r="J18" s="972"/>
      <c r="K18" s="972"/>
      <c r="L18" s="972"/>
    </row>
    <row r="19" spans="1:12" ht="15" customHeight="1" thickBot="1" x14ac:dyDescent="0.3">
      <c r="A19" s="974"/>
      <c r="B19" s="118" t="s">
        <v>87</v>
      </c>
      <c r="D19" s="972"/>
      <c r="E19" s="972"/>
      <c r="G19" s="972"/>
      <c r="H19" s="972"/>
      <c r="I19" s="972"/>
      <c r="J19" s="972"/>
      <c r="K19" s="972"/>
      <c r="L19" s="972"/>
    </row>
    <row r="20" spans="1:12" ht="15" customHeight="1" thickBot="1" x14ac:dyDescent="0.3">
      <c r="A20" s="974"/>
      <c r="B20" s="118" t="s">
        <v>88</v>
      </c>
      <c r="D20" s="972"/>
      <c r="E20" s="972"/>
      <c r="G20" s="972"/>
      <c r="H20" s="972"/>
      <c r="I20" s="972"/>
      <c r="J20" s="972"/>
      <c r="K20" s="972"/>
      <c r="L20" s="972"/>
    </row>
    <row r="21" spans="1:12" ht="15" customHeight="1" thickBot="1" x14ac:dyDescent="0.3">
      <c r="A21" s="974"/>
      <c r="B21" s="118" t="s">
        <v>89</v>
      </c>
      <c r="D21" s="972"/>
      <c r="E21" s="972"/>
      <c r="G21" s="972"/>
      <c r="H21" s="972"/>
      <c r="I21" s="972"/>
      <c r="J21" s="972"/>
      <c r="K21" s="972"/>
      <c r="L21" s="972"/>
    </row>
    <row r="22" spans="1:12" ht="16.2" thickBot="1" x14ac:dyDescent="0.35">
      <c r="A22" s="974"/>
      <c r="B22" s="117" t="s">
        <v>104</v>
      </c>
      <c r="D22" s="972"/>
      <c r="E22" s="972"/>
      <c r="G22" s="972"/>
      <c r="H22" s="972"/>
      <c r="I22" s="972"/>
      <c r="J22" s="972"/>
      <c r="K22" s="972"/>
      <c r="L22" s="972"/>
    </row>
    <row r="23" spans="1:12" ht="34.5" customHeight="1" thickBot="1" x14ac:dyDescent="0.35">
      <c r="A23" s="975"/>
      <c r="B23" s="150" t="s">
        <v>105</v>
      </c>
      <c r="D23" s="972"/>
      <c r="E23" s="972"/>
      <c r="G23" s="972"/>
      <c r="H23" s="972"/>
      <c r="I23" s="972"/>
      <c r="J23" s="972"/>
      <c r="K23" s="972"/>
      <c r="L23" s="972"/>
    </row>
  </sheetData>
  <mergeCells count="9">
    <mergeCell ref="E8:E23"/>
    <mergeCell ref="D8:D23"/>
    <mergeCell ref="A8:A23"/>
    <mergeCell ref="L8:L23"/>
    <mergeCell ref="G8:G23"/>
    <mergeCell ref="H8:H23"/>
    <mergeCell ref="I8:I23"/>
    <mergeCell ref="J8:J23"/>
    <mergeCell ref="K8:K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188D-49F0-42EF-9BFD-52BB1EB474A6}">
  <dimension ref="A1:G9"/>
  <sheetViews>
    <sheetView workbookViewId="0">
      <selection activeCell="B8" sqref="B8:G8"/>
    </sheetView>
  </sheetViews>
  <sheetFormatPr baseColWidth="10" defaultRowHeight="13.2" x14ac:dyDescent="0.25"/>
  <sheetData>
    <row r="1" spans="1:7" ht="21" x14ac:dyDescent="0.4">
      <c r="A1" s="662" t="s">
        <v>174</v>
      </c>
    </row>
    <row r="2" spans="1:7" ht="13.8" thickBot="1" x14ac:dyDescent="0.3"/>
    <row r="3" spans="1:7" ht="13.8" thickBot="1" x14ac:dyDescent="0.3">
      <c r="B3" s="52">
        <v>2025</v>
      </c>
      <c r="C3" s="52">
        <v>2026</v>
      </c>
      <c r="D3" s="52">
        <v>2027</v>
      </c>
      <c r="E3" s="52">
        <v>2028</v>
      </c>
      <c r="F3" s="52">
        <v>2029</v>
      </c>
      <c r="G3" s="52">
        <v>2030</v>
      </c>
    </row>
    <row r="4" spans="1:7" ht="16.2" thickBot="1" x14ac:dyDescent="0.3">
      <c r="A4" s="663" t="s">
        <v>60</v>
      </c>
      <c r="B4" s="415">
        <v>0.46</v>
      </c>
      <c r="C4" s="416">
        <v>0.34</v>
      </c>
      <c r="D4" s="416">
        <v>0.34</v>
      </c>
      <c r="E4" s="416">
        <v>0.34</v>
      </c>
      <c r="F4" s="416">
        <v>0.34</v>
      </c>
      <c r="G4" s="416">
        <v>0.34</v>
      </c>
    </row>
    <row r="5" spans="1:7" ht="16.2" thickBot="1" x14ac:dyDescent="0.3">
      <c r="A5" s="94" t="s">
        <v>24</v>
      </c>
      <c r="B5" s="374">
        <v>0.32</v>
      </c>
      <c r="C5" s="374">
        <v>0.32</v>
      </c>
      <c r="D5" s="374">
        <v>0.32</v>
      </c>
      <c r="E5" s="374">
        <v>0.32</v>
      </c>
      <c r="F5" s="374">
        <v>0.32</v>
      </c>
      <c r="G5" s="374">
        <v>0.32</v>
      </c>
    </row>
    <row r="6" spans="1:7" ht="16.2" thickBot="1" x14ac:dyDescent="0.3">
      <c r="A6" s="94" t="s">
        <v>27</v>
      </c>
      <c r="B6" s="417">
        <v>0.33</v>
      </c>
      <c r="C6" s="418">
        <v>0.29399999999999998</v>
      </c>
      <c r="D6" s="418"/>
      <c r="E6" s="418"/>
      <c r="F6" s="418"/>
      <c r="G6" s="418"/>
    </row>
    <row r="7" spans="1:7" ht="16.2" thickBot="1" x14ac:dyDescent="0.3">
      <c r="A7" s="94" t="s">
        <v>26</v>
      </c>
      <c r="B7" s="414">
        <v>0.4</v>
      </c>
      <c r="C7" s="414">
        <v>0.4</v>
      </c>
      <c r="D7" s="414">
        <v>0.4</v>
      </c>
      <c r="E7" s="414">
        <v>0.42</v>
      </c>
      <c r="F7" s="414">
        <v>0.42</v>
      </c>
      <c r="G7" s="414">
        <v>0.42</v>
      </c>
    </row>
    <row r="8" spans="1:7" ht="13.8" customHeight="1" thickBot="1" x14ac:dyDescent="0.3">
      <c r="A8" s="95" t="s">
        <v>28</v>
      </c>
      <c r="B8" s="486">
        <v>0.39</v>
      </c>
      <c r="C8" s="486">
        <v>0.39</v>
      </c>
      <c r="D8" s="486">
        <v>0.39</v>
      </c>
      <c r="E8" s="486">
        <v>0.39</v>
      </c>
      <c r="F8" s="486">
        <v>0.39</v>
      </c>
      <c r="G8" s="486">
        <v>0.39</v>
      </c>
    </row>
    <row r="9" spans="1:7" ht="13.8" customHeight="1" thickBot="1" x14ac:dyDescent="0.3">
      <c r="A9" s="664" t="s">
        <v>65</v>
      </c>
      <c r="B9" s="612">
        <v>0.43</v>
      </c>
      <c r="C9" s="612">
        <v>0.39</v>
      </c>
      <c r="D9" s="612">
        <v>0.33</v>
      </c>
      <c r="E9" s="612">
        <v>0.3</v>
      </c>
      <c r="F9" s="612">
        <v>0.3</v>
      </c>
      <c r="G9" s="612">
        <v>0.3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CB2A-6986-44E1-B30A-D8AD9DB7BF3C}">
  <dimension ref="A1:M23"/>
  <sheetViews>
    <sheetView workbookViewId="0"/>
  </sheetViews>
  <sheetFormatPr baseColWidth="10" defaultRowHeight="13.2" x14ac:dyDescent="0.25"/>
  <cols>
    <col min="2" max="2" width="18" customWidth="1"/>
    <col min="5" max="5" width="12.6640625" bestFit="1" customWidth="1"/>
  </cols>
  <sheetData>
    <row r="1" spans="1:13" ht="21" x14ac:dyDescent="0.4">
      <c r="A1" s="662" t="s">
        <v>175</v>
      </c>
      <c r="B1" s="662"/>
    </row>
    <row r="2" spans="1:13" ht="13.8" customHeight="1" x14ac:dyDescent="0.4">
      <c r="A2" s="662"/>
      <c r="B2" s="662"/>
    </row>
    <row r="3" spans="1:13" ht="21" customHeight="1" x14ac:dyDescent="0.25">
      <c r="A3" s="976" t="s">
        <v>194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  <c r="L3" s="976"/>
      <c r="M3" s="976"/>
    </row>
    <row r="4" spans="1:13" ht="21.6" customHeight="1" thickBot="1" x14ac:dyDescent="0.3">
      <c r="A4" s="976"/>
      <c r="B4" s="976"/>
      <c r="C4" s="976"/>
      <c r="D4" s="976"/>
      <c r="E4" s="976"/>
      <c r="F4" s="976"/>
      <c r="G4" s="976"/>
      <c r="H4" s="976"/>
      <c r="I4" s="976"/>
      <c r="J4" s="976"/>
      <c r="K4" s="976"/>
      <c r="L4" s="976"/>
      <c r="M4" s="976"/>
    </row>
    <row r="5" spans="1:13" ht="13.8" thickBot="1" x14ac:dyDescent="0.3">
      <c r="C5" s="52">
        <v>2025</v>
      </c>
      <c r="D5" s="52">
        <v>2026</v>
      </c>
      <c r="E5" s="52">
        <v>2027</v>
      </c>
      <c r="F5" s="52">
        <v>2028</v>
      </c>
      <c r="G5" s="52">
        <v>2029</v>
      </c>
      <c r="H5" s="52">
        <v>2030</v>
      </c>
    </row>
    <row r="6" spans="1:13" ht="15" customHeight="1" x14ac:dyDescent="0.25">
      <c r="A6" s="977" t="s">
        <v>60</v>
      </c>
      <c r="B6" s="735" t="s">
        <v>177</v>
      </c>
      <c r="C6" s="725">
        <v>8.5000000000000006E-2</v>
      </c>
      <c r="D6" s="726">
        <v>0.14799999999999999</v>
      </c>
      <c r="E6" s="726">
        <v>0.14799999999999999</v>
      </c>
      <c r="F6" s="726">
        <v>0.14799999999999999</v>
      </c>
      <c r="G6" s="726">
        <v>0.14799999999999999</v>
      </c>
      <c r="H6" s="726">
        <v>0.14799999999999999</v>
      </c>
    </row>
    <row r="7" spans="1:13" ht="13.8" customHeight="1" x14ac:dyDescent="0.25">
      <c r="A7" s="978"/>
      <c r="B7" s="737" t="s">
        <v>179</v>
      </c>
      <c r="C7" s="739">
        <v>0.2</v>
      </c>
      <c r="D7" s="740"/>
      <c r="E7" s="740"/>
      <c r="F7" s="740"/>
      <c r="G7" s="740"/>
      <c r="H7" s="740"/>
    </row>
    <row r="8" spans="1:13" ht="16.2" thickBot="1" x14ac:dyDescent="0.3">
      <c r="A8" s="979"/>
      <c r="B8" s="716" t="s">
        <v>180</v>
      </c>
      <c r="C8" s="724">
        <f>+C6*C7</f>
        <v>1.7000000000000001E-2</v>
      </c>
      <c r="D8" s="416"/>
      <c r="E8" s="416"/>
      <c r="F8" s="416"/>
      <c r="G8" s="416"/>
      <c r="H8" s="416"/>
    </row>
    <row r="9" spans="1:13" ht="15.6" x14ac:dyDescent="0.25">
      <c r="A9" s="980" t="s">
        <v>24</v>
      </c>
      <c r="B9" s="735" t="s">
        <v>177</v>
      </c>
      <c r="C9" s="731">
        <v>0.35</v>
      </c>
      <c r="D9" s="731">
        <v>0.14000000000000001</v>
      </c>
      <c r="E9" s="731">
        <v>0.14000000000000001</v>
      </c>
      <c r="F9" s="731">
        <v>0.14000000000000001</v>
      </c>
      <c r="G9" s="731">
        <v>0.14000000000000001</v>
      </c>
      <c r="H9" s="731">
        <v>0.14000000000000001</v>
      </c>
    </row>
    <row r="10" spans="1:13" ht="15.6" x14ac:dyDescent="0.25">
      <c r="A10" s="981"/>
      <c r="B10" s="737" t="s">
        <v>179</v>
      </c>
      <c r="C10" s="741">
        <v>0.2</v>
      </c>
      <c r="D10" s="742"/>
      <c r="E10" s="742"/>
      <c r="F10" s="742"/>
      <c r="G10" s="742"/>
      <c r="H10" s="742"/>
    </row>
    <row r="11" spans="1:13" ht="16.2" thickBot="1" x14ac:dyDescent="0.3">
      <c r="A11" s="982"/>
      <c r="B11" s="716" t="s">
        <v>180</v>
      </c>
      <c r="C11" s="727">
        <f>+C9*C10</f>
        <v>6.9999999999999993E-2</v>
      </c>
      <c r="D11" s="723"/>
      <c r="E11" s="723"/>
      <c r="F11" s="723"/>
      <c r="G11" s="723"/>
      <c r="H11" s="723"/>
    </row>
    <row r="12" spans="1:13" ht="15.6" x14ac:dyDescent="0.25">
      <c r="A12" s="977" t="s">
        <v>27</v>
      </c>
      <c r="B12" s="735" t="s">
        <v>177</v>
      </c>
      <c r="C12" s="732">
        <v>0.1</v>
      </c>
      <c r="D12" s="733">
        <v>0.1</v>
      </c>
      <c r="E12" s="733"/>
      <c r="F12" s="733"/>
      <c r="G12" s="733"/>
      <c r="H12" s="733"/>
    </row>
    <row r="13" spans="1:13" ht="15.6" x14ac:dyDescent="0.25">
      <c r="A13" s="978"/>
      <c r="B13" s="737" t="s">
        <v>179</v>
      </c>
      <c r="C13" s="744">
        <v>0.2</v>
      </c>
      <c r="D13" s="745">
        <v>0.41199999999999998</v>
      </c>
      <c r="E13" s="745"/>
      <c r="F13" s="745"/>
      <c r="G13" s="745"/>
      <c r="H13" s="745"/>
    </row>
    <row r="14" spans="1:13" ht="16.2" thickBot="1" x14ac:dyDescent="0.3">
      <c r="A14" s="979"/>
      <c r="B14" s="716" t="s">
        <v>180</v>
      </c>
      <c r="C14" s="728">
        <v>0.02</v>
      </c>
      <c r="D14" s="418">
        <v>4.1200000000000001E-2</v>
      </c>
      <c r="E14" s="418"/>
      <c r="F14" s="418"/>
      <c r="G14" s="418"/>
      <c r="H14" s="418"/>
    </row>
    <row r="15" spans="1:13" ht="15.6" x14ac:dyDescent="0.25">
      <c r="A15" s="977" t="s">
        <v>26</v>
      </c>
      <c r="B15" s="735" t="s">
        <v>177</v>
      </c>
      <c r="C15" s="734">
        <v>0.1</v>
      </c>
      <c r="D15" s="734">
        <v>0.1</v>
      </c>
      <c r="E15" s="734">
        <v>0.1</v>
      </c>
      <c r="F15" s="734">
        <v>0.13</v>
      </c>
      <c r="G15" s="734">
        <v>0.14000000000000001</v>
      </c>
      <c r="H15" s="734">
        <v>0.15</v>
      </c>
    </row>
    <row r="16" spans="1:13" ht="15.6" x14ac:dyDescent="0.25">
      <c r="A16" s="978"/>
      <c r="B16" s="737" t="s">
        <v>179</v>
      </c>
      <c r="C16" s="738">
        <v>0.2</v>
      </c>
      <c r="D16" s="738"/>
      <c r="E16" s="738"/>
      <c r="F16" s="738"/>
      <c r="G16" s="738"/>
      <c r="H16" s="738"/>
    </row>
    <row r="17" spans="1:8" ht="16.2" thickBot="1" x14ac:dyDescent="0.3">
      <c r="A17" s="979"/>
      <c r="B17" s="716" t="s">
        <v>180</v>
      </c>
      <c r="C17" s="729">
        <f>+C15*C16</f>
        <v>2.0000000000000004E-2</v>
      </c>
      <c r="D17" s="729"/>
      <c r="E17" s="729"/>
      <c r="F17" s="729"/>
      <c r="G17" s="729"/>
      <c r="H17" s="729"/>
    </row>
    <row r="18" spans="1:8" ht="15.6" x14ac:dyDescent="0.25">
      <c r="A18" s="978" t="s">
        <v>28</v>
      </c>
      <c r="B18" s="735" t="s">
        <v>177</v>
      </c>
      <c r="C18" s="486">
        <v>0.33</v>
      </c>
      <c r="D18" s="486">
        <v>0.12</v>
      </c>
      <c r="E18" s="486">
        <v>0.12</v>
      </c>
      <c r="F18" s="486">
        <v>0.12</v>
      </c>
      <c r="G18" s="486">
        <v>0.12</v>
      </c>
      <c r="H18" s="486">
        <v>0.12</v>
      </c>
    </row>
    <row r="19" spans="1:8" ht="15.6" x14ac:dyDescent="0.25">
      <c r="A19" s="978"/>
      <c r="B19" s="737" t="s">
        <v>179</v>
      </c>
      <c r="C19" s="487">
        <v>0.2</v>
      </c>
      <c r="D19" s="487"/>
      <c r="E19" s="487"/>
      <c r="F19" s="487"/>
      <c r="G19" s="487"/>
      <c r="H19" s="487"/>
    </row>
    <row r="20" spans="1:8" ht="16.2" thickBot="1" x14ac:dyDescent="0.3">
      <c r="A20" s="978"/>
      <c r="B20" s="716" t="s">
        <v>180</v>
      </c>
      <c r="C20" s="729">
        <f>+C18*C19</f>
        <v>6.6000000000000003E-2</v>
      </c>
      <c r="D20" s="715"/>
      <c r="E20" s="715"/>
      <c r="F20" s="715"/>
      <c r="G20" s="715"/>
      <c r="H20" s="715"/>
    </row>
    <row r="21" spans="1:8" ht="15.6" x14ac:dyDescent="0.25">
      <c r="A21" s="977" t="s">
        <v>65</v>
      </c>
      <c r="B21" s="735" t="s">
        <v>177</v>
      </c>
      <c r="C21" s="736">
        <v>0.05</v>
      </c>
      <c r="D21" s="736">
        <v>0.06</v>
      </c>
      <c r="E21" s="736">
        <v>0.12</v>
      </c>
      <c r="F21" s="736">
        <v>0.21</v>
      </c>
      <c r="G21" s="736">
        <v>0.21</v>
      </c>
      <c r="H21" s="736">
        <v>0.21</v>
      </c>
    </row>
    <row r="22" spans="1:8" ht="15.6" x14ac:dyDescent="0.25">
      <c r="A22" s="978"/>
      <c r="B22" s="737" t="s">
        <v>179</v>
      </c>
      <c r="C22" s="743">
        <v>0.2</v>
      </c>
      <c r="D22" s="743">
        <v>0.33</v>
      </c>
      <c r="E22" s="754">
        <f>+E23/E21</f>
        <v>0.33333333333333337</v>
      </c>
      <c r="F22" s="754">
        <f t="shared" ref="F22:H22" si="0">+F23/F21</f>
        <v>0.33333333333333337</v>
      </c>
      <c r="G22" s="754">
        <f t="shared" si="0"/>
        <v>0.33333333333333337</v>
      </c>
      <c r="H22" s="754">
        <f t="shared" si="0"/>
        <v>0.33333333333333337</v>
      </c>
    </row>
    <row r="23" spans="1:8" ht="16.2" thickBot="1" x14ac:dyDescent="0.3">
      <c r="A23" s="979"/>
      <c r="B23" s="716" t="s">
        <v>180</v>
      </c>
      <c r="C23" s="730">
        <v>0.01</v>
      </c>
      <c r="D23" s="730">
        <v>0.02</v>
      </c>
      <c r="E23" s="730">
        <v>0.04</v>
      </c>
      <c r="F23" s="730">
        <v>7.0000000000000007E-2</v>
      </c>
      <c r="G23" s="730">
        <v>7.0000000000000007E-2</v>
      </c>
      <c r="H23" s="730">
        <v>7.0000000000000007E-2</v>
      </c>
    </row>
  </sheetData>
  <mergeCells count="7">
    <mergeCell ref="A3:M4"/>
    <mergeCell ref="A21:A23"/>
    <mergeCell ref="A6:A8"/>
    <mergeCell ref="A9:A11"/>
    <mergeCell ref="A12:A14"/>
    <mergeCell ref="A15:A17"/>
    <mergeCell ref="A18:A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5E93-991E-46EC-9638-33BF6A53A59C}">
  <dimension ref="A1:M23"/>
  <sheetViews>
    <sheetView topLeftCell="A4" workbookViewId="0">
      <selection activeCell="C26" sqref="C26"/>
    </sheetView>
  </sheetViews>
  <sheetFormatPr baseColWidth="10" defaultRowHeight="13.2" x14ac:dyDescent="0.25"/>
  <cols>
    <col min="1" max="1" width="16.5546875" style="746" customWidth="1"/>
    <col min="2" max="7" width="16.5546875" customWidth="1"/>
  </cols>
  <sheetData>
    <row r="1" spans="1:13" ht="21" x14ac:dyDescent="0.25">
      <c r="A1" s="983" t="s">
        <v>189</v>
      </c>
      <c r="B1" s="983"/>
      <c r="C1" s="983"/>
      <c r="D1" s="983"/>
    </row>
    <row r="3" spans="1:13" x14ac:dyDescent="0.25">
      <c r="A3" s="976" t="s">
        <v>195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  <c r="L3" s="976"/>
      <c r="M3" s="976"/>
    </row>
    <row r="4" spans="1:13" ht="30.6" customHeight="1" thickBot="1" x14ac:dyDescent="0.3">
      <c r="A4" s="976"/>
      <c r="B4" s="976"/>
      <c r="C4" s="976"/>
      <c r="D4" s="976"/>
      <c r="E4" s="976"/>
      <c r="F4" s="976"/>
      <c r="G4" s="976"/>
      <c r="H4" s="976"/>
      <c r="I4" s="976"/>
      <c r="J4" s="976"/>
      <c r="K4" s="976"/>
      <c r="L4" s="976"/>
      <c r="M4" s="976"/>
    </row>
    <row r="5" spans="1:13" ht="15" customHeight="1" thickBot="1" x14ac:dyDescent="0.3">
      <c r="C5" s="52">
        <v>2025</v>
      </c>
      <c r="D5" s="52">
        <v>2026</v>
      </c>
      <c r="E5" s="52">
        <v>2027</v>
      </c>
      <c r="F5" s="52">
        <v>2028</v>
      </c>
      <c r="G5" s="52">
        <v>2029</v>
      </c>
      <c r="H5" s="52">
        <v>2030</v>
      </c>
    </row>
    <row r="6" spans="1:13" ht="15" customHeight="1" thickBot="1" x14ac:dyDescent="0.3">
      <c r="A6" s="977" t="s">
        <v>60</v>
      </c>
      <c r="B6" s="735" t="s">
        <v>177</v>
      </c>
      <c r="C6" s="415">
        <v>8.8999999999999996E-2</v>
      </c>
      <c r="D6" s="416">
        <v>0.35599999999999998</v>
      </c>
      <c r="E6" s="416">
        <v>0.35599999999999998</v>
      </c>
      <c r="F6" s="416">
        <v>0.35599999999999998</v>
      </c>
      <c r="G6" s="416">
        <v>0.35599999999999998</v>
      </c>
      <c r="H6" s="416">
        <v>0.35599999999999998</v>
      </c>
    </row>
    <row r="7" spans="1:13" ht="15" customHeight="1" x14ac:dyDescent="0.25">
      <c r="A7" s="978"/>
      <c r="B7" s="737" t="s">
        <v>179</v>
      </c>
      <c r="C7" s="740">
        <v>0.3</v>
      </c>
      <c r="D7" s="740"/>
      <c r="E7" s="740"/>
      <c r="F7" s="740"/>
      <c r="G7" s="740"/>
      <c r="H7" s="740"/>
    </row>
    <row r="8" spans="1:13" ht="15" customHeight="1" thickBot="1" x14ac:dyDescent="0.3">
      <c r="A8" s="979"/>
      <c r="B8" s="716" t="s">
        <v>180</v>
      </c>
      <c r="C8" s="724">
        <f>+C6*C7</f>
        <v>2.6699999999999998E-2</v>
      </c>
      <c r="D8" s="416"/>
      <c r="E8" s="416"/>
      <c r="F8" s="416"/>
      <c r="G8" s="416"/>
      <c r="H8" s="416"/>
    </row>
    <row r="9" spans="1:13" ht="15" customHeight="1" x14ac:dyDescent="0.25">
      <c r="A9" s="977" t="s">
        <v>24</v>
      </c>
      <c r="B9" s="735" t="s">
        <v>177</v>
      </c>
      <c r="C9" s="731">
        <v>0.35</v>
      </c>
      <c r="D9" s="731">
        <v>0.25</v>
      </c>
      <c r="E9" s="731">
        <v>0.25</v>
      </c>
      <c r="F9" s="731">
        <v>0.25</v>
      </c>
      <c r="G9" s="731">
        <v>0.25</v>
      </c>
      <c r="H9" s="731">
        <v>0.25</v>
      </c>
    </row>
    <row r="10" spans="1:13" ht="15" customHeight="1" x14ac:dyDescent="0.25">
      <c r="A10" s="978"/>
      <c r="B10" s="737" t="s">
        <v>179</v>
      </c>
      <c r="C10" s="741">
        <v>0.3</v>
      </c>
      <c r="D10" s="742"/>
      <c r="E10" s="742"/>
      <c r="F10" s="742"/>
      <c r="G10" s="742"/>
      <c r="H10" s="742"/>
    </row>
    <row r="11" spans="1:13" ht="15" customHeight="1" thickBot="1" x14ac:dyDescent="0.3">
      <c r="A11" s="979"/>
      <c r="B11" s="716" t="s">
        <v>180</v>
      </c>
      <c r="C11" s="727">
        <f>+C9*C10</f>
        <v>0.105</v>
      </c>
      <c r="D11" s="723"/>
      <c r="E11" s="723"/>
      <c r="F11" s="723"/>
      <c r="G11" s="723"/>
      <c r="H11" s="723"/>
    </row>
    <row r="12" spans="1:13" ht="15" customHeight="1" x14ac:dyDescent="0.25">
      <c r="A12" s="977" t="s">
        <v>27</v>
      </c>
      <c r="B12" s="735" t="s">
        <v>177</v>
      </c>
      <c r="C12" s="732">
        <v>0.28000000000000003</v>
      </c>
      <c r="D12" s="733">
        <v>0.28000000000000003</v>
      </c>
      <c r="E12" s="733"/>
      <c r="F12" s="733"/>
      <c r="G12" s="733"/>
      <c r="H12" s="733"/>
    </row>
    <row r="13" spans="1:13" ht="15" customHeight="1" x14ac:dyDescent="0.25">
      <c r="A13" s="978"/>
      <c r="B13" s="737" t="s">
        <v>179</v>
      </c>
      <c r="C13" s="744">
        <v>0.3</v>
      </c>
      <c r="D13" s="745">
        <v>0.40699999999999997</v>
      </c>
      <c r="E13" s="745"/>
      <c r="F13" s="745"/>
      <c r="G13" s="745"/>
      <c r="H13" s="745"/>
    </row>
    <row r="14" spans="1:13" ht="15" customHeight="1" thickBot="1" x14ac:dyDescent="0.3">
      <c r="A14" s="979"/>
      <c r="B14" s="716" t="s">
        <v>180</v>
      </c>
      <c r="C14" s="728">
        <v>8.4000000000000005E-2</v>
      </c>
      <c r="D14" s="418">
        <v>0.114</v>
      </c>
      <c r="E14" s="418"/>
      <c r="F14" s="418"/>
      <c r="G14" s="418"/>
      <c r="H14" s="418"/>
    </row>
    <row r="15" spans="1:13" ht="15" customHeight="1" x14ac:dyDescent="0.25">
      <c r="A15" s="977" t="s">
        <v>26</v>
      </c>
      <c r="B15" s="735" t="s">
        <v>177</v>
      </c>
      <c r="C15" s="756">
        <v>0.1</v>
      </c>
      <c r="D15" s="734">
        <v>0.1</v>
      </c>
      <c r="E15" s="734">
        <v>0.1</v>
      </c>
      <c r="F15" s="734">
        <v>0.11</v>
      </c>
      <c r="G15" s="734">
        <v>0.11</v>
      </c>
      <c r="H15" s="734">
        <v>0.12</v>
      </c>
    </row>
    <row r="16" spans="1:13" ht="15" customHeight="1" x14ac:dyDescent="0.25">
      <c r="A16" s="978"/>
      <c r="B16" s="737" t="s">
        <v>179</v>
      </c>
      <c r="C16" s="755">
        <v>0.3</v>
      </c>
      <c r="D16" s="755"/>
      <c r="E16" s="755"/>
      <c r="F16" s="755"/>
      <c r="G16" s="755"/>
      <c r="H16" s="755"/>
    </row>
    <row r="17" spans="1:8" ht="15" customHeight="1" thickBot="1" x14ac:dyDescent="0.3">
      <c r="A17" s="979"/>
      <c r="B17" s="716" t="s">
        <v>180</v>
      </c>
      <c r="C17" s="729">
        <f>+C15*C16</f>
        <v>0.03</v>
      </c>
      <c r="D17" s="729"/>
      <c r="E17" s="729"/>
      <c r="F17" s="729"/>
      <c r="G17" s="729"/>
      <c r="H17" s="729"/>
    </row>
    <row r="18" spans="1:8" ht="15" customHeight="1" x14ac:dyDescent="0.25">
      <c r="A18" s="978" t="s">
        <v>28</v>
      </c>
      <c r="B18" s="735" t="s">
        <v>177</v>
      </c>
      <c r="C18" s="486">
        <v>0.46</v>
      </c>
      <c r="D18" s="486">
        <v>0.37</v>
      </c>
      <c r="E18" s="486">
        <v>0.37</v>
      </c>
      <c r="F18" s="486">
        <v>0.37</v>
      </c>
      <c r="G18" s="486">
        <v>0.37</v>
      </c>
      <c r="H18" s="486">
        <v>0.37</v>
      </c>
    </row>
    <row r="19" spans="1:8" ht="15" customHeight="1" x14ac:dyDescent="0.25">
      <c r="A19" s="978"/>
      <c r="B19" s="737" t="s">
        <v>179</v>
      </c>
      <c r="C19" s="487">
        <v>0.3</v>
      </c>
      <c r="D19" s="487"/>
      <c r="E19" s="487"/>
      <c r="F19" s="487"/>
      <c r="G19" s="487"/>
      <c r="H19" s="487"/>
    </row>
    <row r="20" spans="1:8" ht="15" customHeight="1" thickBot="1" x14ac:dyDescent="0.3">
      <c r="A20" s="978"/>
      <c r="B20" s="716" t="s">
        <v>180</v>
      </c>
      <c r="C20" s="715">
        <f>+C18*C19</f>
        <v>0.13800000000000001</v>
      </c>
      <c r="D20" s="715"/>
      <c r="E20" s="715"/>
      <c r="F20" s="715"/>
      <c r="G20" s="715"/>
      <c r="H20" s="715"/>
    </row>
    <row r="21" spans="1:8" ht="15" customHeight="1" thickBot="1" x14ac:dyDescent="0.3">
      <c r="A21" s="977" t="s">
        <v>65</v>
      </c>
      <c r="B21" s="735" t="s">
        <v>177</v>
      </c>
      <c r="C21" s="612">
        <v>0.03</v>
      </c>
      <c r="D21" s="612">
        <v>0.09</v>
      </c>
      <c r="E21" s="612">
        <v>0.17</v>
      </c>
      <c r="F21" s="612">
        <v>0.17</v>
      </c>
      <c r="G21" s="612">
        <v>0.17</v>
      </c>
      <c r="H21" s="612">
        <v>0.17</v>
      </c>
    </row>
    <row r="22" spans="1:8" ht="15" customHeight="1" thickBot="1" x14ac:dyDescent="0.3">
      <c r="A22" s="978"/>
      <c r="B22" s="737" t="s">
        <v>179</v>
      </c>
      <c r="C22" s="743">
        <v>0.3</v>
      </c>
      <c r="D22" s="743">
        <v>0.44</v>
      </c>
      <c r="E22" s="743">
        <v>0.47</v>
      </c>
      <c r="F22" s="743">
        <v>0.47</v>
      </c>
      <c r="G22" s="743">
        <v>0.47</v>
      </c>
      <c r="H22" s="743">
        <v>0.47</v>
      </c>
    </row>
    <row r="23" spans="1:8" ht="16.2" thickBot="1" x14ac:dyDescent="0.3">
      <c r="A23" s="979"/>
      <c r="B23" s="716" t="s">
        <v>180</v>
      </c>
      <c r="C23" s="612">
        <v>0.01</v>
      </c>
      <c r="D23" s="612">
        <v>0.04</v>
      </c>
      <c r="E23" s="612">
        <v>0.08</v>
      </c>
      <c r="F23" s="612">
        <v>0.08</v>
      </c>
      <c r="G23" s="612">
        <v>0.08</v>
      </c>
      <c r="H23" s="612">
        <v>0.08</v>
      </c>
    </row>
  </sheetData>
  <mergeCells count="8">
    <mergeCell ref="A3:M4"/>
    <mergeCell ref="A1:D1"/>
    <mergeCell ref="A18:A20"/>
    <mergeCell ref="A21:A23"/>
    <mergeCell ref="A6:A8"/>
    <mergeCell ref="A9:A11"/>
    <mergeCell ref="A12:A14"/>
    <mergeCell ref="A15:A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T281"/>
  <sheetViews>
    <sheetView topLeftCell="A259" zoomScaleNormal="100" workbookViewId="0">
      <selection activeCell="A281" sqref="A281"/>
    </sheetView>
  </sheetViews>
  <sheetFormatPr baseColWidth="10" defaultRowHeight="13.2" x14ac:dyDescent="0.25"/>
  <cols>
    <col min="1" max="1" width="10" customWidth="1"/>
    <col min="2" max="2" width="11.44140625" style="186"/>
  </cols>
  <sheetData>
    <row r="3" spans="1:8" ht="13.8" thickBot="1" x14ac:dyDescent="0.3">
      <c r="A3" s="3"/>
      <c r="B3" s="1"/>
      <c r="C3" s="47" t="s">
        <v>23</v>
      </c>
      <c r="D3" s="47" t="s">
        <v>24</v>
      </c>
      <c r="E3" s="47" t="s">
        <v>27</v>
      </c>
      <c r="F3" s="47" t="s">
        <v>26</v>
      </c>
      <c r="G3" s="47" t="s">
        <v>28</v>
      </c>
      <c r="H3" s="47" t="s">
        <v>29</v>
      </c>
    </row>
    <row r="4" spans="1:8" ht="20.100000000000001" customHeight="1" thickBot="1" x14ac:dyDescent="0.3">
      <c r="A4" s="984" t="s">
        <v>0</v>
      </c>
      <c r="B4" s="2">
        <v>2008</v>
      </c>
      <c r="C4" s="20">
        <v>0.11799999999999999</v>
      </c>
      <c r="D4" s="26">
        <v>0.08</v>
      </c>
      <c r="E4" s="28">
        <v>0.13800000000000001</v>
      </c>
      <c r="F4" s="30">
        <v>0.15</v>
      </c>
      <c r="G4" s="32">
        <v>0.10100000000000001</v>
      </c>
      <c r="H4" s="33">
        <v>0.15</v>
      </c>
    </row>
    <row r="5" spans="1:8" ht="20.100000000000001" customHeight="1" thickBot="1" x14ac:dyDescent="0.3">
      <c r="A5" s="984"/>
      <c r="B5" s="2">
        <v>2009</v>
      </c>
      <c r="C5" s="20">
        <v>0.11799999999999999</v>
      </c>
      <c r="D5" s="26">
        <v>8.2000000000000003E-2</v>
      </c>
      <c r="E5" s="28">
        <v>0.14099999999999999</v>
      </c>
      <c r="F5" s="45">
        <v>0.153</v>
      </c>
      <c r="G5" s="32">
        <v>0.10100000000000001</v>
      </c>
      <c r="H5" s="33">
        <v>0.15</v>
      </c>
    </row>
    <row r="6" spans="1:8" ht="20.100000000000001" customHeight="1" thickBot="1" x14ac:dyDescent="0.3">
      <c r="A6" s="984"/>
      <c r="B6" s="2">
        <v>2010</v>
      </c>
      <c r="C6" s="20">
        <v>0.11799999999999999</v>
      </c>
      <c r="D6" s="26">
        <v>9.2999999999999999E-2</v>
      </c>
      <c r="E6" s="28">
        <v>0.14399999999999999</v>
      </c>
      <c r="F6" s="45">
        <v>0.153</v>
      </c>
      <c r="G6" s="32">
        <v>0.10299999999999999</v>
      </c>
      <c r="H6" s="33">
        <v>0.15</v>
      </c>
    </row>
    <row r="7" spans="1:8" ht="20.100000000000001" customHeight="1" thickBot="1" x14ac:dyDescent="0.3">
      <c r="A7" s="984"/>
      <c r="B7" s="2">
        <v>2011</v>
      </c>
      <c r="C7" s="20">
        <v>0.11799999999999999</v>
      </c>
      <c r="D7" s="48">
        <v>0.10299999999999999</v>
      </c>
      <c r="E7" s="28">
        <v>0.14699999999999999</v>
      </c>
      <c r="F7" s="45">
        <v>0.156</v>
      </c>
      <c r="G7" s="32">
        <v>0.10299999999999999</v>
      </c>
      <c r="H7" s="33">
        <v>0.15</v>
      </c>
    </row>
    <row r="8" spans="1:8" ht="20.100000000000001" customHeight="1" thickBot="1" x14ac:dyDescent="0.3">
      <c r="A8" s="984"/>
      <c r="B8" s="2">
        <v>2012</v>
      </c>
      <c r="C8" s="20">
        <v>0.11799999999999999</v>
      </c>
      <c r="D8" s="48"/>
      <c r="E8" s="28">
        <v>0.15</v>
      </c>
      <c r="F8" s="45">
        <v>0.159</v>
      </c>
      <c r="G8" s="32">
        <v>0.10299999999999999</v>
      </c>
      <c r="H8" s="33">
        <v>0.15</v>
      </c>
    </row>
    <row r="9" spans="1:8" ht="20.100000000000001" customHeight="1" thickBot="1" x14ac:dyDescent="0.3">
      <c r="A9" s="984"/>
      <c r="B9" s="2">
        <v>2013</v>
      </c>
      <c r="C9" s="20">
        <v>0.11</v>
      </c>
      <c r="D9" s="48">
        <v>0.11899999999999999</v>
      </c>
      <c r="E9" s="28">
        <v>0.14849999999999999</v>
      </c>
      <c r="F9" s="45">
        <v>0.16700000000000001</v>
      </c>
      <c r="G9" s="170">
        <f>0.103+0.0122</f>
        <v>0.1152</v>
      </c>
      <c r="H9" s="33">
        <v>0.15</v>
      </c>
    </row>
    <row r="10" spans="1:8" ht="20.100000000000001" customHeight="1" thickBot="1" x14ac:dyDescent="0.3">
      <c r="A10" s="984"/>
      <c r="B10" s="2">
        <v>2014</v>
      </c>
      <c r="C10" s="20">
        <v>0.12</v>
      </c>
      <c r="D10" s="48">
        <v>0.122</v>
      </c>
      <c r="E10" s="128">
        <v>0.14699999999999999</v>
      </c>
      <c r="F10" s="45">
        <v>0.17499999999999999</v>
      </c>
      <c r="G10" s="32">
        <f>+G9+0.0122</f>
        <v>0.12739999999999999</v>
      </c>
      <c r="H10" s="33">
        <v>0.15</v>
      </c>
    </row>
    <row r="11" spans="1:8" ht="20.100000000000001" customHeight="1" thickBot="1" x14ac:dyDescent="0.3">
      <c r="A11" s="984"/>
      <c r="B11" s="2">
        <v>2015</v>
      </c>
      <c r="C11" s="20">
        <v>0.13</v>
      </c>
      <c r="D11" s="48">
        <v>0.124</v>
      </c>
      <c r="E11" s="128">
        <v>0.14549999999999999</v>
      </c>
      <c r="F11" s="45">
        <v>0.184</v>
      </c>
      <c r="G11" s="32">
        <f>+G10+0.0122</f>
        <v>0.13959999999999997</v>
      </c>
      <c r="H11" s="33">
        <v>0.15</v>
      </c>
    </row>
    <row r="12" spans="1:8" ht="20.100000000000001" customHeight="1" thickBot="1" x14ac:dyDescent="0.3">
      <c r="A12" s="984"/>
      <c r="B12" s="2">
        <v>2016</v>
      </c>
      <c r="C12" s="20">
        <v>0.13</v>
      </c>
      <c r="D12" s="48">
        <v>0.127</v>
      </c>
      <c r="E12" s="128">
        <v>0.14399999999999999</v>
      </c>
      <c r="F12" s="45">
        <v>0.193</v>
      </c>
      <c r="G12" s="32">
        <f>+G11+0.0122</f>
        <v>0.15179999999999996</v>
      </c>
      <c r="H12" s="33">
        <v>0.15</v>
      </c>
    </row>
    <row r="13" spans="1:8" ht="20.100000000000001" customHeight="1" thickBot="1" x14ac:dyDescent="0.3">
      <c r="A13" s="984"/>
      <c r="B13" s="2">
        <v>2017</v>
      </c>
      <c r="C13" s="20">
        <v>0.14000000000000001</v>
      </c>
      <c r="D13" s="48">
        <v>0.129</v>
      </c>
      <c r="E13" s="128">
        <v>0.1426</v>
      </c>
      <c r="F13" s="45">
        <v>0.20300000000000001</v>
      </c>
      <c r="G13" s="32">
        <f>+G12+0.0122</f>
        <v>0.16399999999999995</v>
      </c>
      <c r="H13" s="33">
        <v>0.15</v>
      </c>
    </row>
    <row r="14" spans="1:8" ht="20.100000000000001" customHeight="1" thickBot="1" x14ac:dyDescent="0.3">
      <c r="A14" s="984"/>
      <c r="B14" s="2">
        <v>2018</v>
      </c>
      <c r="C14" s="20">
        <v>0.15</v>
      </c>
      <c r="D14" s="48">
        <v>0.13200000000000001</v>
      </c>
      <c r="E14" s="28">
        <v>0.14119999999999999</v>
      </c>
      <c r="F14" s="45">
        <v>0.21299999999999999</v>
      </c>
      <c r="G14" s="32">
        <v>0.16399999999999995</v>
      </c>
      <c r="H14" s="33">
        <v>0.15</v>
      </c>
    </row>
    <row r="15" spans="1:8" ht="20.100000000000001" customHeight="1" thickBot="1" x14ac:dyDescent="0.3">
      <c r="A15" s="984"/>
      <c r="B15" s="2">
        <v>2019</v>
      </c>
      <c r="C15" s="20">
        <v>0.15</v>
      </c>
      <c r="D15" s="48">
        <v>0.13200000000000001</v>
      </c>
      <c r="E15" s="28">
        <v>0.14119999999999999</v>
      </c>
      <c r="F15" s="45">
        <v>0.192</v>
      </c>
      <c r="G15" s="32">
        <v>0.16399999999999995</v>
      </c>
      <c r="H15" s="33">
        <v>0.15</v>
      </c>
    </row>
    <row r="16" spans="1:8" ht="20.100000000000001" customHeight="1" thickBot="1" x14ac:dyDescent="0.3">
      <c r="A16" s="984"/>
      <c r="B16" s="2">
        <v>2020</v>
      </c>
      <c r="C16" s="20">
        <v>0.15</v>
      </c>
      <c r="D16" s="48">
        <v>0.13200000000000001</v>
      </c>
      <c r="E16" s="28">
        <v>0.14119999999999999</v>
      </c>
      <c r="F16" s="45">
        <v>0.192</v>
      </c>
      <c r="G16" s="32">
        <v>0.16399999999999995</v>
      </c>
      <c r="H16" s="33">
        <v>0.15</v>
      </c>
    </row>
    <row r="17" spans="1:9" ht="20.100000000000001" customHeight="1" thickBot="1" x14ac:dyDescent="0.3">
      <c r="A17" s="984"/>
      <c r="B17" s="2">
        <v>2021</v>
      </c>
      <c r="C17" s="20">
        <v>0.15</v>
      </c>
      <c r="D17" s="48">
        <v>0.13200000000000001</v>
      </c>
      <c r="E17" s="28">
        <v>0.14119999999999999</v>
      </c>
      <c r="F17" s="45">
        <v>0.192</v>
      </c>
      <c r="G17" s="32">
        <v>0.16399999999999995</v>
      </c>
      <c r="H17" s="33">
        <v>0.15</v>
      </c>
    </row>
    <row r="18" spans="1:9" ht="20.100000000000001" customHeight="1" thickBot="1" x14ac:dyDescent="0.3">
      <c r="A18" s="984"/>
      <c r="B18" s="2">
        <v>2022</v>
      </c>
      <c r="C18" s="20">
        <v>0.15</v>
      </c>
      <c r="D18" s="48">
        <v>0.13200000000000001</v>
      </c>
      <c r="E18" s="28">
        <v>0.14119999999999999</v>
      </c>
      <c r="F18" s="45">
        <v>0.192</v>
      </c>
      <c r="G18" s="32">
        <v>0.16399999999999995</v>
      </c>
      <c r="H18" s="33">
        <v>0.15</v>
      </c>
    </row>
    <row r="19" spans="1:9" ht="20.100000000000001" customHeight="1" thickBot="1" x14ac:dyDescent="0.3">
      <c r="A19" s="984"/>
      <c r="B19" s="2">
        <v>2023</v>
      </c>
      <c r="C19" s="428">
        <v>0.15</v>
      </c>
      <c r="D19" s="429">
        <v>0.13200000000000001</v>
      </c>
      <c r="E19" s="430">
        <v>0.14119999999999999</v>
      </c>
      <c r="F19" s="431">
        <v>0.192</v>
      </c>
      <c r="G19" s="32">
        <v>0.16399999999999995</v>
      </c>
      <c r="H19" s="432">
        <v>0.15</v>
      </c>
    </row>
    <row r="20" spans="1:9" ht="20.100000000000001" customHeight="1" thickBot="1" x14ac:dyDescent="0.3">
      <c r="A20" s="984"/>
      <c r="B20" s="2">
        <v>2024</v>
      </c>
      <c r="C20" s="434">
        <v>0.15</v>
      </c>
      <c r="D20" s="26">
        <v>0.13200000000000001</v>
      </c>
      <c r="E20" s="433">
        <v>0.14119999999999999</v>
      </c>
      <c r="F20" s="30">
        <v>0.192</v>
      </c>
      <c r="G20" s="32">
        <v>0.16399999999999995</v>
      </c>
      <c r="H20" s="435">
        <v>0.15</v>
      </c>
    </row>
    <row r="21" spans="1:9" ht="20.100000000000001" customHeight="1" thickBot="1" x14ac:dyDescent="0.3">
      <c r="A21" s="263"/>
      <c r="B21" s="2">
        <v>2025</v>
      </c>
      <c r="C21" s="434">
        <v>0.15</v>
      </c>
      <c r="D21" s="26">
        <v>0.13200000000000001</v>
      </c>
      <c r="E21" s="433">
        <v>0.14119999999999999</v>
      </c>
      <c r="F21" s="30">
        <v>0.192</v>
      </c>
      <c r="G21" s="32">
        <v>0.16399999999999995</v>
      </c>
      <c r="H21" s="435">
        <v>0.15</v>
      </c>
    </row>
    <row r="22" spans="1:9" ht="20.100000000000001" customHeight="1" thickBot="1" x14ac:dyDescent="0.3">
      <c r="A22" s="263"/>
      <c r="B22" s="2">
        <v>2026</v>
      </c>
      <c r="C22" s="434">
        <v>0.15</v>
      </c>
      <c r="D22" s="26">
        <v>0.13200000000000001</v>
      </c>
      <c r="E22" s="433">
        <v>0.14119999999999999</v>
      </c>
      <c r="F22" s="30">
        <v>0.192</v>
      </c>
      <c r="G22" s="32">
        <v>0.16399999999999995</v>
      </c>
      <c r="H22" s="435">
        <v>0.15</v>
      </c>
    </row>
    <row r="23" spans="1:9" ht="20.100000000000001" customHeight="1" thickBot="1" x14ac:dyDescent="0.3">
      <c r="A23" s="263"/>
      <c r="B23" s="2">
        <v>2027</v>
      </c>
      <c r="C23" s="434">
        <v>0.15</v>
      </c>
      <c r="D23" s="26">
        <v>0.13200000000000001</v>
      </c>
      <c r="E23" s="433">
        <v>0.14119999999999999</v>
      </c>
      <c r="F23" s="30">
        <v>0.192</v>
      </c>
      <c r="G23" s="32">
        <v>0.16399999999999995</v>
      </c>
      <c r="H23" s="435">
        <v>0.15</v>
      </c>
    </row>
    <row r="24" spans="1:9" ht="20.100000000000001" customHeight="1" thickBot="1" x14ac:dyDescent="0.3">
      <c r="A24" s="263"/>
      <c r="B24" s="2">
        <v>2028</v>
      </c>
      <c r="C24" s="434">
        <v>0.15</v>
      </c>
      <c r="D24" s="26">
        <v>0.13200000000000001</v>
      </c>
      <c r="E24" s="433">
        <v>0.14119999999999999</v>
      </c>
      <c r="F24" s="30">
        <v>0.192</v>
      </c>
      <c r="G24" s="32">
        <v>0.16399999999999995</v>
      </c>
      <c r="H24" s="435">
        <v>0.15</v>
      </c>
    </row>
    <row r="25" spans="1:9" ht="20.100000000000001" customHeight="1" thickBot="1" x14ac:dyDescent="0.3">
      <c r="A25" s="263"/>
      <c r="B25" s="2">
        <v>2029</v>
      </c>
      <c r="C25" s="434">
        <v>0.15</v>
      </c>
      <c r="D25" s="26">
        <v>0.13200000000000001</v>
      </c>
      <c r="E25" s="433">
        <v>0.14119999999999999</v>
      </c>
      <c r="F25" s="30">
        <v>0.192</v>
      </c>
      <c r="G25" s="32">
        <v>0.16399999999999995</v>
      </c>
      <c r="H25" s="435">
        <v>0.15</v>
      </c>
    </row>
    <row r="26" spans="1:9" ht="20.100000000000001" customHeight="1" thickBot="1" x14ac:dyDescent="0.3">
      <c r="A26" s="263"/>
      <c r="B26" s="2">
        <v>2030</v>
      </c>
      <c r="C26" s="434">
        <v>0.15</v>
      </c>
      <c r="D26" s="26">
        <v>0.13200000000000001</v>
      </c>
      <c r="E26" s="433">
        <v>0.14119999999999999</v>
      </c>
      <c r="F26" s="30">
        <v>0.192</v>
      </c>
      <c r="G26" s="32">
        <v>0.16399999999999995</v>
      </c>
      <c r="H26" s="435">
        <v>0.15</v>
      </c>
    </row>
    <row r="27" spans="1:9" ht="20.100000000000001" customHeight="1" x14ac:dyDescent="0.25">
      <c r="C27" s="338">
        <f t="shared" ref="C27:H27" si="0">+(C26-C4)/C4</f>
        <v>0.2711864406779661</v>
      </c>
      <c r="D27" s="338">
        <f t="shared" si="0"/>
        <v>0.65</v>
      </c>
      <c r="E27" s="338">
        <f t="shared" si="0"/>
        <v>2.3188405797101307E-2</v>
      </c>
      <c r="F27" s="338">
        <f t="shared" si="0"/>
        <v>0.28000000000000008</v>
      </c>
      <c r="G27" s="338">
        <f t="shared" si="0"/>
        <v>0.62376237623762321</v>
      </c>
      <c r="H27" s="338">
        <f t="shared" si="0"/>
        <v>0</v>
      </c>
      <c r="I27" s="63" t="s">
        <v>147</v>
      </c>
    </row>
    <row r="28" spans="1:9" ht="20.100000000000001" customHeight="1" x14ac:dyDescent="0.25">
      <c r="C28" s="264"/>
      <c r="D28" s="265"/>
      <c r="E28" s="264"/>
      <c r="F28" s="264"/>
      <c r="G28" s="264"/>
      <c r="H28" s="264"/>
    </row>
    <row r="29" spans="1:9" ht="20.100000000000001" customHeight="1" thickBot="1" x14ac:dyDescent="0.3">
      <c r="B29" s="2"/>
      <c r="C29" s="47" t="s">
        <v>23</v>
      </c>
      <c r="D29" s="47" t="s">
        <v>24</v>
      </c>
      <c r="E29" s="47" t="s">
        <v>27</v>
      </c>
      <c r="F29" s="47" t="s">
        <v>26</v>
      </c>
      <c r="G29" s="47" t="s">
        <v>28</v>
      </c>
      <c r="H29" s="47" t="s">
        <v>29</v>
      </c>
    </row>
    <row r="30" spans="1:9" ht="20.100000000000001" customHeight="1" thickBot="1" x14ac:dyDescent="0.3">
      <c r="A30" s="984" t="s">
        <v>1</v>
      </c>
      <c r="B30" s="2">
        <v>2008</v>
      </c>
      <c r="C30" s="20">
        <v>0.1</v>
      </c>
      <c r="D30" s="26">
        <v>0.05</v>
      </c>
      <c r="E30" s="28">
        <v>9.1999999999999998E-2</v>
      </c>
      <c r="F30" s="30">
        <v>0.1</v>
      </c>
      <c r="G30" s="32">
        <v>6.7000000000000004E-2</v>
      </c>
      <c r="H30" s="33">
        <v>0.12</v>
      </c>
    </row>
    <row r="31" spans="1:9" ht="20.100000000000001" customHeight="1" thickBot="1" x14ac:dyDescent="0.3">
      <c r="A31" s="984"/>
      <c r="B31" s="2">
        <v>2009</v>
      </c>
      <c r="C31" s="20">
        <v>0.1</v>
      </c>
      <c r="D31" s="26">
        <v>5.1999999999999998E-2</v>
      </c>
      <c r="E31" s="28">
        <v>9.4E-2</v>
      </c>
      <c r="F31" s="45">
        <v>0.10199999999999999</v>
      </c>
      <c r="G31" s="32">
        <v>6.7000000000000004E-2</v>
      </c>
      <c r="H31" s="33">
        <v>0.12</v>
      </c>
    </row>
    <row r="32" spans="1:9" ht="20.100000000000001" customHeight="1" thickBot="1" x14ac:dyDescent="0.3">
      <c r="A32" s="984"/>
      <c r="B32" s="2">
        <v>2010</v>
      </c>
      <c r="C32" s="20">
        <v>0.1</v>
      </c>
      <c r="D32" s="26">
        <v>5.8000000000000003E-2</v>
      </c>
      <c r="E32" s="28">
        <v>9.6000000000000002E-2</v>
      </c>
      <c r="F32" s="45">
        <v>0.10199999999999999</v>
      </c>
      <c r="G32" s="32">
        <v>6.8000000000000005E-2</v>
      </c>
      <c r="H32" s="33">
        <v>0.12</v>
      </c>
      <c r="I32" s="10"/>
    </row>
    <row r="33" spans="1:9" ht="20.100000000000001" customHeight="1" thickBot="1" x14ac:dyDescent="0.3">
      <c r="A33" s="984"/>
      <c r="B33" s="2">
        <v>2011</v>
      </c>
      <c r="C33" s="20">
        <v>0.1</v>
      </c>
      <c r="D33" s="48">
        <v>6.5000000000000002E-2</v>
      </c>
      <c r="E33" s="28">
        <v>9.8000000000000004E-2</v>
      </c>
      <c r="F33" s="45">
        <v>0.104</v>
      </c>
      <c r="G33" s="32">
        <v>6.8000000000000005E-2</v>
      </c>
      <c r="H33" s="33">
        <v>0.12</v>
      </c>
      <c r="I33" s="185"/>
    </row>
    <row r="34" spans="1:9" ht="20.100000000000001" customHeight="1" thickBot="1" x14ac:dyDescent="0.3">
      <c r="A34" s="984"/>
      <c r="B34" s="2">
        <v>2012</v>
      </c>
      <c r="C34" s="20">
        <v>0.1</v>
      </c>
      <c r="D34" s="48">
        <v>7.2999999999999995E-2</v>
      </c>
      <c r="E34" s="28">
        <v>0.1</v>
      </c>
      <c r="F34" s="45">
        <v>0.106</v>
      </c>
      <c r="G34" s="32">
        <v>6.8000000000000005E-2</v>
      </c>
      <c r="H34" s="33">
        <v>0.12</v>
      </c>
      <c r="I34" s="185"/>
    </row>
    <row r="35" spans="1:9" ht="20.100000000000001" customHeight="1" thickBot="1" x14ac:dyDescent="0.3">
      <c r="A35" s="984"/>
      <c r="B35" s="2">
        <v>2013</v>
      </c>
      <c r="C35" s="20">
        <v>0.11</v>
      </c>
      <c r="D35" s="48">
        <v>7.3999999999999996E-2</v>
      </c>
      <c r="E35" s="128">
        <v>9.9000000000000005E-2</v>
      </c>
      <c r="F35" s="45">
        <v>0.111</v>
      </c>
      <c r="G35" s="170">
        <f>0.068+0.0082</f>
        <v>7.6200000000000004E-2</v>
      </c>
      <c r="H35" s="33">
        <v>0.12</v>
      </c>
      <c r="I35" s="185"/>
    </row>
    <row r="36" spans="1:9" ht="20.100000000000001" customHeight="1" thickBot="1" x14ac:dyDescent="0.3">
      <c r="A36" s="984"/>
      <c r="B36" s="2">
        <v>2014</v>
      </c>
      <c r="C36" s="20">
        <v>0.12</v>
      </c>
      <c r="D36" s="48">
        <v>7.5999999999999998E-2</v>
      </c>
      <c r="E36" s="128">
        <v>9.8000000000000004E-2</v>
      </c>
      <c r="F36" s="45">
        <v>0.11700000000000001</v>
      </c>
      <c r="G36" s="32">
        <f>+G35+0.0082</f>
        <v>8.4400000000000003E-2</v>
      </c>
      <c r="H36" s="33">
        <v>0.12</v>
      </c>
      <c r="I36" s="185"/>
    </row>
    <row r="37" spans="1:9" ht="20.100000000000001" customHeight="1" thickBot="1" x14ac:dyDescent="0.3">
      <c r="A37" s="984"/>
      <c r="B37" s="2">
        <v>2015</v>
      </c>
      <c r="C37" s="20">
        <v>0.12</v>
      </c>
      <c r="D37" s="48">
        <v>7.6999999999999999E-2</v>
      </c>
      <c r="E37" s="128">
        <v>9.7000000000000003E-2</v>
      </c>
      <c r="F37" s="45">
        <v>0.123</v>
      </c>
      <c r="G37" s="32">
        <f>+G36+0.0082</f>
        <v>9.2600000000000002E-2</v>
      </c>
      <c r="H37" s="33">
        <v>0.12</v>
      </c>
      <c r="I37" s="185"/>
    </row>
    <row r="38" spans="1:9" ht="20.100000000000001" customHeight="1" thickBot="1" x14ac:dyDescent="0.3">
      <c r="A38" s="984"/>
      <c r="B38" s="2">
        <v>2016</v>
      </c>
      <c r="C38" s="20">
        <v>0.13</v>
      </c>
      <c r="D38" s="48">
        <v>7.9000000000000001E-2</v>
      </c>
      <c r="E38" s="128">
        <v>9.6000000000000002E-2</v>
      </c>
      <c r="F38" s="45">
        <v>0.129</v>
      </c>
      <c r="G38" s="32">
        <f>+G37+0.0082</f>
        <v>0.1008</v>
      </c>
      <c r="H38" s="33">
        <v>0.12</v>
      </c>
      <c r="I38" s="185"/>
    </row>
    <row r="39" spans="1:9" ht="20.100000000000001" customHeight="1" thickBot="1" x14ac:dyDescent="0.3">
      <c r="A39" s="984"/>
      <c r="B39" s="2">
        <v>2017</v>
      </c>
      <c r="C39" s="20">
        <v>0.14000000000000001</v>
      </c>
      <c r="D39" s="48">
        <v>8.1000000000000003E-2</v>
      </c>
      <c r="E39" s="128">
        <v>9.5000000000000001E-2</v>
      </c>
      <c r="F39" s="45">
        <v>0.13500000000000001</v>
      </c>
      <c r="G39" s="32">
        <f>+G38+0.0082</f>
        <v>0.109</v>
      </c>
      <c r="H39" s="33">
        <v>0.12</v>
      </c>
      <c r="I39" s="185"/>
    </row>
    <row r="40" spans="1:9" ht="20.100000000000001" customHeight="1" thickBot="1" x14ac:dyDescent="0.3">
      <c r="A40" s="984"/>
      <c r="B40" s="2">
        <v>2018</v>
      </c>
      <c r="C40" s="20">
        <v>0.15</v>
      </c>
      <c r="D40" s="48">
        <v>8.2000000000000003E-2</v>
      </c>
      <c r="E40" s="28">
        <v>9.4100000000000003E-2</v>
      </c>
      <c r="F40" s="45">
        <v>0.14199999999999999</v>
      </c>
      <c r="G40" s="32">
        <v>0.109</v>
      </c>
      <c r="H40" s="33">
        <v>0.12</v>
      </c>
      <c r="I40" s="185"/>
    </row>
    <row r="41" spans="1:9" ht="20.100000000000001" customHeight="1" thickBot="1" x14ac:dyDescent="0.3">
      <c r="A41" s="984"/>
      <c r="B41" s="2">
        <v>2019</v>
      </c>
      <c r="C41" s="20">
        <v>0.15</v>
      </c>
      <c r="D41" s="48">
        <v>8.2000000000000003E-2</v>
      </c>
      <c r="E41" s="28">
        <v>9.4100000000000003E-2</v>
      </c>
      <c r="F41" s="45">
        <v>0.128</v>
      </c>
      <c r="G41" s="32">
        <v>0.109</v>
      </c>
      <c r="H41" s="33">
        <v>0.12</v>
      </c>
      <c r="I41" s="185"/>
    </row>
    <row r="42" spans="1:9" ht="20.100000000000001" customHeight="1" thickBot="1" x14ac:dyDescent="0.3">
      <c r="A42" s="984"/>
      <c r="B42" s="2">
        <v>2020</v>
      </c>
      <c r="C42" s="20">
        <v>0.15</v>
      </c>
      <c r="D42" s="48">
        <v>8.2000000000000003E-2</v>
      </c>
      <c r="E42" s="28">
        <v>9.4100000000000003E-2</v>
      </c>
      <c r="F42" s="45">
        <v>0.128</v>
      </c>
      <c r="G42" s="32">
        <v>0.109</v>
      </c>
      <c r="H42" s="33">
        <v>0.12</v>
      </c>
      <c r="I42" s="185"/>
    </row>
    <row r="43" spans="1:9" ht="20.100000000000001" customHeight="1" thickBot="1" x14ac:dyDescent="0.3">
      <c r="A43" s="984"/>
      <c r="B43" s="2">
        <v>2021</v>
      </c>
      <c r="C43" s="20">
        <v>0.15</v>
      </c>
      <c r="D43" s="48">
        <v>8.2000000000000003E-2</v>
      </c>
      <c r="E43" s="28">
        <v>9.4100000000000003E-2</v>
      </c>
      <c r="F43" s="45">
        <v>0.128</v>
      </c>
      <c r="G43" s="32">
        <v>0.109</v>
      </c>
      <c r="H43" s="33">
        <v>0.12</v>
      </c>
      <c r="I43" s="185"/>
    </row>
    <row r="44" spans="1:9" ht="20.100000000000001" customHeight="1" thickBot="1" x14ac:dyDescent="0.3">
      <c r="A44" s="984"/>
      <c r="B44" s="2">
        <v>2022</v>
      </c>
      <c r="C44" s="20">
        <v>0.15</v>
      </c>
      <c r="D44" s="48">
        <v>8.2000000000000003E-2</v>
      </c>
      <c r="E44" s="28">
        <v>9.4100000000000003E-2</v>
      </c>
      <c r="F44" s="45">
        <v>0.128</v>
      </c>
      <c r="G44" s="32">
        <v>0.109</v>
      </c>
      <c r="H44" s="33">
        <v>0.12</v>
      </c>
      <c r="I44" s="185"/>
    </row>
    <row r="45" spans="1:9" ht="20.100000000000001" customHeight="1" thickBot="1" x14ac:dyDescent="0.3">
      <c r="A45" s="984"/>
      <c r="B45" s="2">
        <v>2023</v>
      </c>
      <c r="C45" s="20">
        <v>0.15</v>
      </c>
      <c r="D45" s="48">
        <v>8.2000000000000003E-2</v>
      </c>
      <c r="E45" s="28">
        <v>9.4100000000000003E-2</v>
      </c>
      <c r="F45" s="45">
        <v>0.128</v>
      </c>
      <c r="G45" s="32">
        <v>0.109</v>
      </c>
      <c r="H45" s="33">
        <v>0.12</v>
      </c>
      <c r="I45" s="185"/>
    </row>
    <row r="46" spans="1:9" ht="20.100000000000001" customHeight="1" thickBot="1" x14ac:dyDescent="0.3">
      <c r="A46" s="984"/>
      <c r="B46" s="2">
        <v>2024</v>
      </c>
      <c r="C46" s="20">
        <v>0.15</v>
      </c>
      <c r="D46" s="48">
        <v>8.2000000000000003E-2</v>
      </c>
      <c r="E46" s="28">
        <v>9.4100000000000003E-2</v>
      </c>
      <c r="F46" s="45">
        <v>0.128</v>
      </c>
      <c r="G46" s="32">
        <v>0.109</v>
      </c>
      <c r="H46" s="33">
        <v>0.12</v>
      </c>
      <c r="I46" s="185"/>
    </row>
    <row r="47" spans="1:9" ht="20.100000000000001" customHeight="1" thickBot="1" x14ac:dyDescent="0.3">
      <c r="A47" s="263"/>
      <c r="B47" s="2">
        <v>2025</v>
      </c>
      <c r="C47" s="20">
        <v>0.15</v>
      </c>
      <c r="D47" s="48">
        <v>8.2000000000000003E-2</v>
      </c>
      <c r="E47" s="28">
        <v>9.4100000000000003E-2</v>
      </c>
      <c r="F47" s="45">
        <v>0.128</v>
      </c>
      <c r="G47" s="32">
        <v>0.109</v>
      </c>
      <c r="H47" s="33">
        <v>0.12</v>
      </c>
      <c r="I47" s="185"/>
    </row>
    <row r="48" spans="1:9" ht="20.100000000000001" customHeight="1" thickBot="1" x14ac:dyDescent="0.3">
      <c r="A48" s="263"/>
      <c r="B48" s="2">
        <v>2026</v>
      </c>
      <c r="C48" s="20">
        <v>0.15</v>
      </c>
      <c r="D48" s="48">
        <v>8.2000000000000003E-2</v>
      </c>
      <c r="E48" s="28">
        <v>9.4100000000000003E-2</v>
      </c>
      <c r="F48" s="45">
        <v>0.128</v>
      </c>
      <c r="G48" s="32">
        <v>0.109</v>
      </c>
      <c r="H48" s="33">
        <v>0.12</v>
      </c>
      <c r="I48" s="185"/>
    </row>
    <row r="49" spans="1:9" ht="20.100000000000001" customHeight="1" thickBot="1" x14ac:dyDescent="0.3">
      <c r="A49" s="263"/>
      <c r="B49" s="2">
        <v>2027</v>
      </c>
      <c r="C49" s="20">
        <v>0.15</v>
      </c>
      <c r="D49" s="48">
        <v>8.2000000000000003E-2</v>
      </c>
      <c r="E49" s="28">
        <v>9.4100000000000003E-2</v>
      </c>
      <c r="F49" s="45">
        <v>0.128</v>
      </c>
      <c r="G49" s="32">
        <v>0.109</v>
      </c>
      <c r="H49" s="33">
        <v>0.12</v>
      </c>
      <c r="I49" s="185"/>
    </row>
    <row r="50" spans="1:9" ht="20.100000000000001" customHeight="1" thickBot="1" x14ac:dyDescent="0.3">
      <c r="A50" s="263"/>
      <c r="B50" s="2">
        <v>2028</v>
      </c>
      <c r="C50" s="20">
        <v>0.15</v>
      </c>
      <c r="D50" s="48">
        <v>8.2000000000000003E-2</v>
      </c>
      <c r="E50" s="28">
        <v>9.4100000000000003E-2</v>
      </c>
      <c r="F50" s="45">
        <v>0.128</v>
      </c>
      <c r="G50" s="32">
        <v>0.109</v>
      </c>
      <c r="H50" s="33">
        <v>0.12</v>
      </c>
      <c r="I50" s="185"/>
    </row>
    <row r="51" spans="1:9" ht="20.100000000000001" customHeight="1" thickBot="1" x14ac:dyDescent="0.3">
      <c r="A51" s="263"/>
      <c r="B51" s="2">
        <v>2029</v>
      </c>
      <c r="C51" s="20">
        <v>0.15</v>
      </c>
      <c r="D51" s="48">
        <v>8.2000000000000003E-2</v>
      </c>
      <c r="E51" s="28">
        <v>9.4100000000000003E-2</v>
      </c>
      <c r="F51" s="45">
        <v>0.128</v>
      </c>
      <c r="G51" s="32">
        <v>0.109</v>
      </c>
      <c r="H51" s="33">
        <v>0.12</v>
      </c>
      <c r="I51" s="185"/>
    </row>
    <row r="52" spans="1:9" ht="20.100000000000001" customHeight="1" x14ac:dyDescent="0.25">
      <c r="A52" s="263"/>
      <c r="B52" s="2">
        <v>2030</v>
      </c>
      <c r="C52" s="20">
        <v>0.15</v>
      </c>
      <c r="D52" s="48">
        <v>8.2000000000000003E-2</v>
      </c>
      <c r="E52" s="28">
        <v>9.4100000000000003E-2</v>
      </c>
      <c r="F52" s="45">
        <v>0.128</v>
      </c>
      <c r="G52" s="32">
        <v>0.109</v>
      </c>
      <c r="H52" s="33">
        <v>0.12</v>
      </c>
      <c r="I52" s="185"/>
    </row>
    <row r="53" spans="1:9" ht="20.100000000000001" customHeight="1" x14ac:dyDescent="0.25">
      <c r="C53" s="338">
        <f>+(C52-C30)/C30</f>
        <v>0.49999999999999989</v>
      </c>
      <c r="D53" s="338">
        <f t="shared" ref="D53:H53" si="1">+(D52-D30)/D30</f>
        <v>0.64</v>
      </c>
      <c r="E53" s="338">
        <f t="shared" si="1"/>
        <v>2.2826086956521791E-2</v>
      </c>
      <c r="F53" s="338">
        <f t="shared" si="1"/>
        <v>0.27999999999999997</v>
      </c>
      <c r="G53" s="338">
        <f t="shared" si="1"/>
        <v>0.62686567164179097</v>
      </c>
      <c r="H53" s="338">
        <f t="shared" si="1"/>
        <v>0</v>
      </c>
      <c r="I53" s="63" t="s">
        <v>147</v>
      </c>
    </row>
    <row r="54" spans="1:9" ht="20.100000000000001" customHeight="1" x14ac:dyDescent="0.25">
      <c r="C54" s="10"/>
      <c r="D54" s="5"/>
      <c r="E54" s="5"/>
      <c r="F54" s="5"/>
      <c r="G54" s="5"/>
      <c r="H54" s="5"/>
      <c r="I54" s="185"/>
    </row>
    <row r="55" spans="1:9" ht="20.100000000000001" customHeight="1" thickBot="1" x14ac:dyDescent="0.3">
      <c r="A55" s="984" t="s">
        <v>117</v>
      </c>
      <c r="B55" s="166"/>
      <c r="C55" s="2" t="s">
        <v>23</v>
      </c>
      <c r="D55" s="2" t="s">
        <v>24</v>
      </c>
      <c r="E55" s="2" t="s">
        <v>27</v>
      </c>
      <c r="F55" s="2" t="s">
        <v>26</v>
      </c>
      <c r="G55" s="2" t="s">
        <v>28</v>
      </c>
      <c r="H55" s="2" t="s">
        <v>29</v>
      </c>
      <c r="I55" s="185"/>
    </row>
    <row r="56" spans="1:9" ht="20.100000000000001" customHeight="1" thickBot="1" x14ac:dyDescent="0.3">
      <c r="A56" s="984"/>
      <c r="B56" s="166">
        <v>2008</v>
      </c>
      <c r="C56" s="20">
        <v>0.2</v>
      </c>
      <c r="D56" s="26">
        <v>0.1</v>
      </c>
      <c r="E56" s="28">
        <v>0.184</v>
      </c>
      <c r="F56" s="30">
        <v>0.2</v>
      </c>
      <c r="G56" s="32">
        <v>0.13500000000000001</v>
      </c>
      <c r="H56" s="33">
        <v>0.22</v>
      </c>
      <c r="I56" s="185"/>
    </row>
    <row r="57" spans="1:9" ht="20.100000000000001" customHeight="1" thickBot="1" x14ac:dyDescent="0.3">
      <c r="A57" s="984"/>
      <c r="B57" s="166">
        <v>2009</v>
      </c>
      <c r="C57" s="191">
        <v>0.2</v>
      </c>
      <c r="D57" s="26">
        <v>0.10299999999999999</v>
      </c>
      <c r="E57" s="28">
        <v>0.188</v>
      </c>
      <c r="F57" s="45">
        <v>0.20399999999999999</v>
      </c>
      <c r="G57" s="32">
        <v>0.13500000000000001</v>
      </c>
      <c r="H57" s="196">
        <v>0.22</v>
      </c>
    </row>
    <row r="58" spans="1:9" ht="20.100000000000001" customHeight="1" thickBot="1" x14ac:dyDescent="0.3">
      <c r="A58" s="984"/>
      <c r="B58" s="166">
        <v>2010</v>
      </c>
      <c r="C58" s="20">
        <v>0.2</v>
      </c>
      <c r="D58" s="26">
        <v>0.11600000000000001</v>
      </c>
      <c r="E58" s="28">
        <v>0.192</v>
      </c>
      <c r="F58" s="194">
        <v>0.20399999999999999</v>
      </c>
      <c r="G58" s="32">
        <v>0.13800000000000001</v>
      </c>
      <c r="H58" s="33">
        <v>0.22</v>
      </c>
    </row>
    <row r="59" spans="1:9" ht="20.100000000000001" customHeight="1" thickBot="1" x14ac:dyDescent="0.3">
      <c r="A59" s="984"/>
      <c r="B59" s="166">
        <v>2011</v>
      </c>
      <c r="C59" s="20">
        <v>0.2</v>
      </c>
      <c r="D59" s="48">
        <v>0.13</v>
      </c>
      <c r="E59" s="193">
        <v>0.19600000000000001</v>
      </c>
      <c r="F59" s="45">
        <v>0.20799999999999999</v>
      </c>
      <c r="G59" s="32">
        <v>0.13800000000000001</v>
      </c>
      <c r="H59" s="33">
        <v>0.22</v>
      </c>
    </row>
    <row r="60" spans="1:9" ht="20.100000000000001" customHeight="1" thickBot="1" x14ac:dyDescent="0.3">
      <c r="A60" s="984"/>
      <c r="B60" s="166">
        <v>2012</v>
      </c>
      <c r="C60" s="20">
        <v>0.2</v>
      </c>
      <c r="D60" s="48">
        <v>0.14599999999999999</v>
      </c>
      <c r="E60" s="193">
        <v>0.2</v>
      </c>
      <c r="F60" s="45">
        <v>0.21199999999999999</v>
      </c>
      <c r="G60" s="32">
        <v>0.13800000000000001</v>
      </c>
      <c r="H60" s="33">
        <v>0.22</v>
      </c>
    </row>
    <row r="61" spans="1:9" ht="20.100000000000001" customHeight="1" thickBot="1" x14ac:dyDescent="0.3">
      <c r="A61" s="984"/>
      <c r="B61" s="166">
        <v>2013</v>
      </c>
      <c r="C61" s="20">
        <v>0.16</v>
      </c>
      <c r="D61" s="48">
        <v>0.14899999999999999</v>
      </c>
      <c r="E61" s="128">
        <v>0.19800000000000001</v>
      </c>
      <c r="F61" s="45">
        <v>0.223</v>
      </c>
      <c r="G61" s="170">
        <f>0.138+0.0164</f>
        <v>0.15440000000000001</v>
      </c>
      <c r="H61" s="33">
        <v>0.22</v>
      </c>
    </row>
    <row r="62" spans="1:9" ht="20.100000000000001" customHeight="1" thickBot="1" x14ac:dyDescent="0.3">
      <c r="A62" s="984"/>
      <c r="B62" s="166">
        <v>2014</v>
      </c>
      <c r="C62" s="20">
        <v>0.16</v>
      </c>
      <c r="D62" s="48">
        <v>0.152</v>
      </c>
      <c r="E62" s="128">
        <v>0.19600000000000001</v>
      </c>
      <c r="F62" s="45">
        <v>0.23400000000000001</v>
      </c>
      <c r="G62" s="32">
        <f>+G61+0.0164</f>
        <v>0.17080000000000001</v>
      </c>
      <c r="H62" s="33">
        <v>0.22</v>
      </c>
    </row>
    <row r="63" spans="1:9" ht="20.100000000000001" customHeight="1" thickBot="1" x14ac:dyDescent="0.3">
      <c r="A63" s="984"/>
      <c r="B63" s="166">
        <v>2015</v>
      </c>
      <c r="C63" s="20">
        <v>0.16</v>
      </c>
      <c r="D63" s="48">
        <v>0.155</v>
      </c>
      <c r="E63" s="128">
        <v>0.19400000000000001</v>
      </c>
      <c r="F63" s="45">
        <v>0.246</v>
      </c>
      <c r="G63" s="32">
        <f>+G62+0.0164</f>
        <v>0.18720000000000001</v>
      </c>
      <c r="H63" s="33">
        <v>0.22</v>
      </c>
    </row>
    <row r="64" spans="1:9" ht="20.100000000000001" customHeight="1" thickBot="1" x14ac:dyDescent="0.3">
      <c r="A64" s="984"/>
      <c r="B64" s="166">
        <v>2016</v>
      </c>
      <c r="C64" s="20">
        <v>0.17</v>
      </c>
      <c r="D64" s="48">
        <v>0.158</v>
      </c>
      <c r="E64" s="128">
        <v>0.19209999999999999</v>
      </c>
      <c r="F64" s="45">
        <v>0.25800000000000001</v>
      </c>
      <c r="G64" s="32">
        <f>+G63+0.0164</f>
        <v>0.2036</v>
      </c>
      <c r="H64" s="33">
        <v>0.22</v>
      </c>
    </row>
    <row r="65" spans="1:9" ht="20.100000000000001" customHeight="1" thickBot="1" x14ac:dyDescent="0.3">
      <c r="A65" s="984"/>
      <c r="B65" s="166">
        <v>2017</v>
      </c>
      <c r="C65" s="20">
        <v>0.17</v>
      </c>
      <c r="D65" s="48">
        <v>0.16400000000000001</v>
      </c>
      <c r="E65" s="128">
        <v>0.19020000000000001</v>
      </c>
      <c r="F65" s="45">
        <v>0.27100000000000002</v>
      </c>
      <c r="G65" s="32">
        <f>+G64+0.0164</f>
        <v>0.22</v>
      </c>
      <c r="H65" s="33">
        <v>0.22</v>
      </c>
    </row>
    <row r="66" spans="1:9" ht="20.100000000000001" customHeight="1" thickBot="1" x14ac:dyDescent="0.3">
      <c r="A66" s="984"/>
      <c r="B66" s="166">
        <v>2018</v>
      </c>
      <c r="C66" s="20">
        <v>0.18</v>
      </c>
      <c r="D66" s="192">
        <v>0.16400000000000001</v>
      </c>
      <c r="E66" s="28">
        <v>0.1883</v>
      </c>
      <c r="F66" s="45">
        <v>0.28499999999999998</v>
      </c>
      <c r="G66" s="195">
        <v>0.22</v>
      </c>
      <c r="H66" s="33">
        <v>0.22</v>
      </c>
    </row>
    <row r="67" spans="1:9" ht="20.100000000000001" customHeight="1" thickBot="1" x14ac:dyDescent="0.3">
      <c r="A67" s="984"/>
      <c r="B67" s="2">
        <v>2019</v>
      </c>
      <c r="C67" s="20">
        <v>0.18</v>
      </c>
      <c r="D67" s="192">
        <v>0.16400000000000001</v>
      </c>
      <c r="E67" s="28">
        <v>0.1883</v>
      </c>
      <c r="F67" s="45">
        <v>0.25700000000000001</v>
      </c>
      <c r="G67" s="195">
        <v>0.22</v>
      </c>
      <c r="H67" s="33">
        <v>0.22</v>
      </c>
    </row>
    <row r="68" spans="1:9" ht="20.100000000000001" customHeight="1" thickBot="1" x14ac:dyDescent="0.3">
      <c r="A68" s="984"/>
      <c r="B68" s="2">
        <v>2020</v>
      </c>
      <c r="C68" s="20">
        <v>0.18</v>
      </c>
      <c r="D68" s="192">
        <v>0.16400000000000001</v>
      </c>
      <c r="E68" s="28">
        <v>0.1883</v>
      </c>
      <c r="F68" s="45">
        <v>0.25700000000000001</v>
      </c>
      <c r="G68" s="195">
        <v>0.22</v>
      </c>
      <c r="H68" s="33">
        <v>0.22</v>
      </c>
    </row>
    <row r="69" spans="1:9" ht="20.100000000000001" customHeight="1" thickBot="1" x14ac:dyDescent="0.3">
      <c r="A69" s="984"/>
      <c r="B69" s="2">
        <v>2021</v>
      </c>
      <c r="C69" s="20">
        <v>0.18</v>
      </c>
      <c r="D69" s="192">
        <v>0.16400000000000001</v>
      </c>
      <c r="E69" s="28">
        <v>0.1883</v>
      </c>
      <c r="F69" s="45">
        <v>0.25700000000000001</v>
      </c>
      <c r="G69" s="195">
        <v>0.22</v>
      </c>
      <c r="H69" s="33">
        <v>0.22</v>
      </c>
    </row>
    <row r="70" spans="1:9" ht="20.100000000000001" customHeight="1" thickBot="1" x14ac:dyDescent="0.3">
      <c r="A70" s="984"/>
      <c r="B70" s="2">
        <v>2022</v>
      </c>
      <c r="C70" s="20">
        <v>0.18</v>
      </c>
      <c r="D70" s="192">
        <v>0.16400000000000001</v>
      </c>
      <c r="E70" s="28">
        <v>0.1883</v>
      </c>
      <c r="F70" s="45">
        <v>0.25700000000000001</v>
      </c>
      <c r="G70" s="195">
        <v>0.22</v>
      </c>
      <c r="H70" s="33">
        <v>0.22</v>
      </c>
    </row>
    <row r="71" spans="1:9" ht="20.100000000000001" customHeight="1" thickBot="1" x14ac:dyDescent="0.3">
      <c r="A71" s="984"/>
      <c r="B71" s="2">
        <v>2023</v>
      </c>
      <c r="C71" s="20">
        <v>0.18</v>
      </c>
      <c r="D71" s="192">
        <v>0.16400000000000001</v>
      </c>
      <c r="E71" s="28">
        <v>0.1883</v>
      </c>
      <c r="F71" s="45">
        <v>0.25700000000000001</v>
      </c>
      <c r="G71" s="195">
        <v>0.22</v>
      </c>
      <c r="H71" s="33">
        <v>0.22</v>
      </c>
    </row>
    <row r="72" spans="1:9" ht="20.100000000000001" customHeight="1" thickBot="1" x14ac:dyDescent="0.3">
      <c r="A72" s="984"/>
      <c r="B72" s="2">
        <v>2024</v>
      </c>
      <c r="C72" s="20">
        <v>0.18</v>
      </c>
      <c r="D72" s="192">
        <v>0.16400000000000001</v>
      </c>
      <c r="E72" s="28">
        <v>0.1883</v>
      </c>
      <c r="F72" s="45">
        <v>0.25700000000000001</v>
      </c>
      <c r="G72" s="195">
        <v>0.22</v>
      </c>
      <c r="H72" s="33">
        <v>0.22</v>
      </c>
    </row>
    <row r="73" spans="1:9" ht="20.100000000000001" customHeight="1" thickBot="1" x14ac:dyDescent="0.3">
      <c r="A73" s="984"/>
      <c r="B73" s="2">
        <v>2025</v>
      </c>
      <c r="C73" s="20">
        <v>0.18</v>
      </c>
      <c r="D73" s="192">
        <v>0.16400000000000001</v>
      </c>
      <c r="E73" s="28">
        <v>0.1883</v>
      </c>
      <c r="F73" s="45">
        <v>0.25700000000000001</v>
      </c>
      <c r="G73" s="195">
        <v>0.22</v>
      </c>
      <c r="H73" s="33">
        <v>0.22</v>
      </c>
    </row>
    <row r="74" spans="1:9" ht="20.100000000000001" customHeight="1" thickBot="1" x14ac:dyDescent="0.3">
      <c r="A74" s="984"/>
      <c r="B74" s="2">
        <v>2026</v>
      </c>
      <c r="C74" s="20">
        <v>0.18</v>
      </c>
      <c r="D74" s="192">
        <v>0.16400000000000001</v>
      </c>
      <c r="E74" s="28">
        <v>0.1883</v>
      </c>
      <c r="F74" s="45">
        <v>0.25700000000000001</v>
      </c>
      <c r="G74" s="195">
        <v>0.22</v>
      </c>
      <c r="H74" s="33">
        <v>0.22</v>
      </c>
    </row>
    <row r="75" spans="1:9" ht="20.100000000000001" customHeight="1" thickBot="1" x14ac:dyDescent="0.3">
      <c r="A75" s="984"/>
      <c r="B75" s="2">
        <v>2027</v>
      </c>
      <c r="C75" s="20">
        <v>0.18</v>
      </c>
      <c r="D75" s="192">
        <v>0.16400000000000001</v>
      </c>
      <c r="E75" s="28">
        <v>0.1883</v>
      </c>
      <c r="F75" s="45">
        <v>0.25700000000000001</v>
      </c>
      <c r="G75" s="195">
        <v>0.22</v>
      </c>
      <c r="H75" s="33">
        <v>0.22</v>
      </c>
    </row>
    <row r="76" spans="1:9" ht="20.100000000000001" customHeight="1" thickBot="1" x14ac:dyDescent="0.3">
      <c r="A76" s="984"/>
      <c r="B76" s="2">
        <v>2028</v>
      </c>
      <c r="C76" s="20">
        <v>0.18</v>
      </c>
      <c r="D76" s="192">
        <v>0.16400000000000001</v>
      </c>
      <c r="E76" s="28">
        <v>0.1883</v>
      </c>
      <c r="F76" s="45">
        <v>0.25700000000000001</v>
      </c>
      <c r="G76" s="195">
        <v>0.22</v>
      </c>
      <c r="H76" s="33">
        <v>0.22</v>
      </c>
    </row>
    <row r="77" spans="1:9" ht="20.100000000000001" customHeight="1" thickBot="1" x14ac:dyDescent="0.3">
      <c r="A77" s="984"/>
      <c r="B77" s="2">
        <v>2029</v>
      </c>
      <c r="C77" s="20">
        <v>0.18</v>
      </c>
      <c r="D77" s="192">
        <v>0.16400000000000001</v>
      </c>
      <c r="E77" s="28">
        <v>0.1883</v>
      </c>
      <c r="F77" s="45">
        <v>0.25700000000000001</v>
      </c>
      <c r="G77" s="195">
        <v>0.22</v>
      </c>
      <c r="H77" s="33">
        <v>0.22</v>
      </c>
    </row>
    <row r="78" spans="1:9" ht="20.100000000000001" customHeight="1" x14ac:dyDescent="0.25">
      <c r="A78" s="984"/>
      <c r="B78" s="2">
        <v>2030</v>
      </c>
      <c r="C78" s="20">
        <v>0.18</v>
      </c>
      <c r="D78" s="192">
        <v>0.16400000000000001</v>
      </c>
      <c r="E78" s="28">
        <v>0.1883</v>
      </c>
      <c r="F78" s="45">
        <v>0.25700000000000001</v>
      </c>
      <c r="G78" s="195">
        <v>0.22</v>
      </c>
      <c r="H78" s="33">
        <v>0.22</v>
      </c>
    </row>
    <row r="79" spans="1:9" ht="20.100000000000001" customHeight="1" x14ac:dyDescent="0.25">
      <c r="A79" s="984"/>
      <c r="B79" s="166"/>
      <c r="C79" s="395">
        <f>+(C78-C56)/C56</f>
        <v>-0.10000000000000009</v>
      </c>
      <c r="D79" s="395">
        <f t="shared" ref="D79:H79" si="2">+(D78-D56)/D56</f>
        <v>0.64</v>
      </c>
      <c r="E79" s="395">
        <f t="shared" si="2"/>
        <v>2.3369565217391294E-2</v>
      </c>
      <c r="F79" s="395">
        <f t="shared" si="2"/>
        <v>0.28499999999999998</v>
      </c>
      <c r="G79" s="395">
        <f t="shared" si="2"/>
        <v>0.62962962962962954</v>
      </c>
      <c r="H79" s="395">
        <f t="shared" si="2"/>
        <v>0</v>
      </c>
      <c r="I79" s="63" t="s">
        <v>147</v>
      </c>
    </row>
    <row r="80" spans="1:9" ht="20.100000000000001" customHeight="1" x14ac:dyDescent="0.25"/>
    <row r="81" spans="1:8" ht="20.100000000000001" customHeight="1" thickBot="1" x14ac:dyDescent="0.3">
      <c r="A81" s="984" t="s">
        <v>13</v>
      </c>
      <c r="B81" s="166"/>
      <c r="C81" s="2" t="s">
        <v>23</v>
      </c>
      <c r="D81" s="2" t="s">
        <v>24</v>
      </c>
      <c r="E81" s="2" t="s">
        <v>27</v>
      </c>
      <c r="F81" s="2" t="s">
        <v>26</v>
      </c>
      <c r="G81" s="2" t="s">
        <v>28</v>
      </c>
      <c r="H81" s="2" t="s">
        <v>29</v>
      </c>
    </row>
    <row r="82" spans="1:8" ht="20.100000000000001" customHeight="1" thickBot="1" x14ac:dyDescent="0.3">
      <c r="A82" s="984"/>
      <c r="B82" s="166">
        <v>2008</v>
      </c>
      <c r="C82" s="20">
        <v>0.436</v>
      </c>
      <c r="D82" s="26">
        <v>0.2</v>
      </c>
      <c r="E82" s="28">
        <v>0.32300000000000001</v>
      </c>
      <c r="F82" s="30">
        <v>0.35</v>
      </c>
      <c r="G82" s="32">
        <v>0.23400000000000001</v>
      </c>
      <c r="H82" s="33">
        <v>0.35</v>
      </c>
    </row>
    <row r="83" spans="1:8" ht="20.100000000000001" customHeight="1" thickBot="1" x14ac:dyDescent="0.3">
      <c r="A83" s="984"/>
      <c r="B83" s="166">
        <v>2009</v>
      </c>
      <c r="C83" s="20">
        <v>0.50600000000000001</v>
      </c>
      <c r="D83" s="26">
        <v>0.20599999999999999</v>
      </c>
      <c r="E83" s="28">
        <v>0.32900000000000001</v>
      </c>
      <c r="F83" s="45">
        <v>0.35699999999999998</v>
      </c>
      <c r="G83" s="32">
        <v>0.23400000000000001</v>
      </c>
      <c r="H83" s="33">
        <v>0.35</v>
      </c>
    </row>
    <row r="84" spans="1:8" ht="20.100000000000001" customHeight="1" thickBot="1" x14ac:dyDescent="0.3">
      <c r="A84" s="984"/>
      <c r="B84" s="166">
        <v>2010</v>
      </c>
      <c r="C84" s="20">
        <v>0.50600000000000001</v>
      </c>
      <c r="D84" s="26">
        <v>0.23100000000000001</v>
      </c>
      <c r="E84" s="28">
        <v>0.33600000000000002</v>
      </c>
      <c r="F84" s="45">
        <v>0.35699999999999998</v>
      </c>
      <c r="G84" s="32">
        <v>0.23899999999999999</v>
      </c>
      <c r="H84" s="33">
        <v>0.35</v>
      </c>
    </row>
    <row r="85" spans="1:8" ht="20.100000000000001" customHeight="1" thickBot="1" x14ac:dyDescent="0.3">
      <c r="A85" s="984"/>
      <c r="B85" s="166">
        <v>2011</v>
      </c>
      <c r="C85" s="20">
        <v>0.58699999999999997</v>
      </c>
      <c r="D85" s="48">
        <v>0.26</v>
      </c>
      <c r="E85" s="28">
        <v>0.34300000000000003</v>
      </c>
      <c r="F85" s="45">
        <v>0.36399999999999999</v>
      </c>
      <c r="G85" s="32">
        <v>0.23899999999999999</v>
      </c>
      <c r="H85" s="33">
        <v>0.35</v>
      </c>
    </row>
    <row r="86" spans="1:8" ht="20.100000000000001" customHeight="1" thickBot="1" x14ac:dyDescent="0.3">
      <c r="A86" s="984"/>
      <c r="B86" s="166">
        <v>2012</v>
      </c>
      <c r="C86" s="20">
        <v>0.58699999999999997</v>
      </c>
      <c r="D86" s="48">
        <v>0.29099999999999998</v>
      </c>
      <c r="E86" s="28">
        <v>0.35</v>
      </c>
      <c r="F86" s="45">
        <v>0.371</v>
      </c>
      <c r="G86" s="32">
        <v>0.23899999999999999</v>
      </c>
      <c r="H86" s="33">
        <v>0.35</v>
      </c>
    </row>
    <row r="87" spans="1:8" ht="20.100000000000001" customHeight="1" thickBot="1" x14ac:dyDescent="0.3">
      <c r="A87" s="984"/>
      <c r="B87" s="166">
        <v>2013</v>
      </c>
      <c r="C87" s="20">
        <v>0.6</v>
      </c>
      <c r="D87" s="48">
        <v>0.3</v>
      </c>
      <c r="E87" s="28">
        <v>0.34649999999999997</v>
      </c>
      <c r="F87" s="45">
        <v>0.39</v>
      </c>
      <c r="G87" s="170">
        <v>0.26779999999999998</v>
      </c>
      <c r="H87" s="33">
        <v>0.35</v>
      </c>
    </row>
    <row r="88" spans="1:8" ht="20.100000000000001" customHeight="1" thickBot="1" x14ac:dyDescent="0.3">
      <c r="A88" s="984"/>
      <c r="B88" s="166">
        <v>2014</v>
      </c>
      <c r="C88" s="20">
        <v>0.6</v>
      </c>
      <c r="D88" s="48">
        <v>0.30499999999999999</v>
      </c>
      <c r="E88" s="128">
        <v>0.34200000000000003</v>
      </c>
      <c r="F88" s="45">
        <v>0.41</v>
      </c>
      <c r="G88" s="32">
        <v>0.29659999999999997</v>
      </c>
      <c r="H88" s="33">
        <v>0.35</v>
      </c>
    </row>
    <row r="89" spans="1:8" ht="20.100000000000001" customHeight="1" thickBot="1" x14ac:dyDescent="0.3">
      <c r="A89" s="984"/>
      <c r="B89" s="166">
        <v>2015</v>
      </c>
      <c r="C89" s="20">
        <v>0.6</v>
      </c>
      <c r="D89" s="48">
        <v>0.31</v>
      </c>
      <c r="E89" s="128">
        <v>0.33960000000000001</v>
      </c>
      <c r="F89" s="45">
        <v>0.43099999999999999</v>
      </c>
      <c r="G89" s="32">
        <v>0.32540000000000002</v>
      </c>
      <c r="H89" s="33">
        <v>0.35</v>
      </c>
    </row>
    <row r="90" spans="1:8" ht="20.100000000000001" customHeight="1" thickBot="1" x14ac:dyDescent="0.3">
      <c r="A90" s="984"/>
      <c r="B90" s="166">
        <v>2016</v>
      </c>
      <c r="C90" s="20">
        <v>0.6</v>
      </c>
      <c r="D90" s="48">
        <v>0.315</v>
      </c>
      <c r="E90" s="128">
        <v>0.3362</v>
      </c>
      <c r="F90" s="45">
        <v>0.45300000000000001</v>
      </c>
      <c r="G90" s="32">
        <v>0.35420000000000001</v>
      </c>
      <c r="H90" s="33">
        <v>0.35</v>
      </c>
    </row>
    <row r="91" spans="1:8" ht="20.100000000000001" customHeight="1" thickBot="1" x14ac:dyDescent="0.3">
      <c r="A91" s="984"/>
      <c r="B91" s="166">
        <v>2017</v>
      </c>
      <c r="C91" s="20">
        <v>0.6</v>
      </c>
      <c r="D91" s="48">
        <v>0.32</v>
      </c>
      <c r="E91" s="128">
        <v>0.33279999999999998</v>
      </c>
      <c r="F91" s="45">
        <v>0.47599999999999998</v>
      </c>
      <c r="G91" s="32">
        <v>0.38300000000000001</v>
      </c>
      <c r="H91" s="33">
        <v>0.35</v>
      </c>
    </row>
    <row r="92" spans="1:8" ht="20.100000000000001" customHeight="1" thickBot="1" x14ac:dyDescent="0.3">
      <c r="A92" s="984"/>
      <c r="B92" s="166">
        <v>2018</v>
      </c>
      <c r="C92" s="20">
        <v>0.6</v>
      </c>
      <c r="D92" s="48">
        <v>0.33</v>
      </c>
      <c r="E92" s="28">
        <v>0.32950000000000002</v>
      </c>
      <c r="F92" s="45">
        <v>0.5</v>
      </c>
      <c r="G92" s="32">
        <v>0.38299999999999995</v>
      </c>
      <c r="H92" s="33">
        <v>0.35</v>
      </c>
    </row>
    <row r="93" spans="1:8" ht="20.100000000000001" customHeight="1" thickBot="1" x14ac:dyDescent="0.3">
      <c r="A93" s="984"/>
      <c r="B93" s="2">
        <v>2019</v>
      </c>
      <c r="C93" s="20">
        <v>0.6</v>
      </c>
      <c r="D93" s="48">
        <v>0.33</v>
      </c>
      <c r="E93" s="28">
        <v>0.32950000000000002</v>
      </c>
      <c r="F93" s="45">
        <v>0.45</v>
      </c>
      <c r="G93" s="32">
        <v>0.38299999999999995</v>
      </c>
      <c r="H93" s="33">
        <v>0.35</v>
      </c>
    </row>
    <row r="94" spans="1:8" ht="20.100000000000001" customHeight="1" thickBot="1" x14ac:dyDescent="0.3">
      <c r="A94" s="984"/>
      <c r="B94" s="2">
        <v>2020</v>
      </c>
      <c r="C94" s="20">
        <v>0.6</v>
      </c>
      <c r="D94" s="48">
        <v>0.33</v>
      </c>
      <c r="E94" s="28">
        <v>0.32950000000000002</v>
      </c>
      <c r="F94" s="45">
        <v>0.45</v>
      </c>
      <c r="G94" s="32">
        <v>0.38299999999999995</v>
      </c>
      <c r="H94" s="33">
        <v>0.35</v>
      </c>
    </row>
    <row r="95" spans="1:8" ht="20.100000000000001" customHeight="1" thickBot="1" x14ac:dyDescent="0.3">
      <c r="A95" s="984"/>
      <c r="B95" s="2">
        <v>2021</v>
      </c>
      <c r="C95" s="20">
        <v>0.6</v>
      </c>
      <c r="D95" s="48">
        <v>0.33</v>
      </c>
      <c r="E95" s="28">
        <v>0.32950000000000002</v>
      </c>
      <c r="F95" s="45">
        <v>0.45</v>
      </c>
      <c r="G95" s="32">
        <v>0.38299999999999995</v>
      </c>
      <c r="H95" s="33">
        <v>0.35</v>
      </c>
    </row>
    <row r="96" spans="1:8" ht="20.100000000000001" customHeight="1" thickBot="1" x14ac:dyDescent="0.3">
      <c r="A96" s="984"/>
      <c r="B96" s="2">
        <v>2022</v>
      </c>
      <c r="C96" s="20">
        <v>0.6</v>
      </c>
      <c r="D96" s="48">
        <v>0.33</v>
      </c>
      <c r="E96" s="28">
        <v>0.32950000000000002</v>
      </c>
      <c r="F96" s="45">
        <v>0.45</v>
      </c>
      <c r="G96" s="32">
        <v>0.38299999999999995</v>
      </c>
      <c r="H96" s="33">
        <v>0.35</v>
      </c>
    </row>
    <row r="97" spans="1:9" ht="20.100000000000001" customHeight="1" thickBot="1" x14ac:dyDescent="0.3">
      <c r="A97" s="984"/>
      <c r="B97" s="2">
        <v>2023</v>
      </c>
      <c r="C97" s="20">
        <v>0.6</v>
      </c>
      <c r="D97" s="48">
        <v>0.33</v>
      </c>
      <c r="E97" s="28">
        <v>0.32950000000000002</v>
      </c>
      <c r="F97" s="45">
        <v>0.45</v>
      </c>
      <c r="G97" s="32">
        <v>0.38299999999999995</v>
      </c>
      <c r="H97" s="33">
        <v>0.35</v>
      </c>
    </row>
    <row r="98" spans="1:9" ht="20.100000000000001" customHeight="1" thickBot="1" x14ac:dyDescent="0.3">
      <c r="A98" s="984"/>
      <c r="B98" s="2">
        <v>2024</v>
      </c>
      <c r="C98" s="20">
        <v>0.6</v>
      </c>
      <c r="D98" s="48">
        <v>0.33</v>
      </c>
      <c r="E98" s="28">
        <v>0.32950000000000002</v>
      </c>
      <c r="F98" s="45">
        <v>0.45</v>
      </c>
      <c r="G98" s="32">
        <v>0.38299999999999995</v>
      </c>
      <c r="H98" s="33">
        <v>0.35</v>
      </c>
    </row>
    <row r="99" spans="1:9" ht="20.100000000000001" customHeight="1" thickBot="1" x14ac:dyDescent="0.3">
      <c r="A99" s="263"/>
      <c r="B99" s="2">
        <v>2025</v>
      </c>
      <c r="C99" s="20">
        <v>0.6</v>
      </c>
      <c r="D99" s="48">
        <v>0.33</v>
      </c>
      <c r="E99" s="28">
        <v>0.32950000000000002</v>
      </c>
      <c r="F99" s="45">
        <v>0.45</v>
      </c>
      <c r="G99" s="32">
        <v>0.38299999999999995</v>
      </c>
      <c r="H99" s="33">
        <v>0.35</v>
      </c>
    </row>
    <row r="100" spans="1:9" ht="20.100000000000001" customHeight="1" thickBot="1" x14ac:dyDescent="0.3">
      <c r="A100" s="263"/>
      <c r="B100" s="2">
        <v>2026</v>
      </c>
      <c r="C100" s="20">
        <v>0.6</v>
      </c>
      <c r="D100" s="48">
        <v>0.33</v>
      </c>
      <c r="E100" s="28">
        <v>0.32950000000000002</v>
      </c>
      <c r="F100" s="45">
        <v>0.45</v>
      </c>
      <c r="G100" s="32">
        <v>0.38299999999999995</v>
      </c>
      <c r="H100" s="33">
        <v>0.35</v>
      </c>
    </row>
    <row r="101" spans="1:9" ht="20.100000000000001" customHeight="1" thickBot="1" x14ac:dyDescent="0.3">
      <c r="A101" s="263"/>
      <c r="B101" s="2">
        <v>2027</v>
      </c>
      <c r="C101" s="20">
        <v>0.6</v>
      </c>
      <c r="D101" s="48">
        <v>0.33</v>
      </c>
      <c r="E101" s="28">
        <v>0.32950000000000002</v>
      </c>
      <c r="F101" s="45">
        <v>0.45</v>
      </c>
      <c r="G101" s="32">
        <v>0.38299999999999995</v>
      </c>
      <c r="H101" s="33">
        <v>0.35</v>
      </c>
    </row>
    <row r="102" spans="1:9" ht="20.100000000000001" customHeight="1" thickBot="1" x14ac:dyDescent="0.3">
      <c r="A102" s="263"/>
      <c r="B102" s="2">
        <v>2028</v>
      </c>
      <c r="C102" s="20">
        <v>0.6</v>
      </c>
      <c r="D102" s="48">
        <v>0.33</v>
      </c>
      <c r="E102" s="28">
        <v>0.32950000000000002</v>
      </c>
      <c r="F102" s="45">
        <v>0.45</v>
      </c>
      <c r="G102" s="32">
        <v>0.38299999999999995</v>
      </c>
      <c r="H102" s="33">
        <v>0.35</v>
      </c>
    </row>
    <row r="103" spans="1:9" ht="20.100000000000001" customHeight="1" thickBot="1" x14ac:dyDescent="0.3">
      <c r="A103" s="263"/>
      <c r="B103" s="2">
        <v>2029</v>
      </c>
      <c r="C103" s="20">
        <v>0.6</v>
      </c>
      <c r="D103" s="48">
        <v>0.33</v>
      </c>
      <c r="E103" s="28">
        <v>0.32950000000000002</v>
      </c>
      <c r="F103" s="45">
        <v>0.45</v>
      </c>
      <c r="G103" s="32">
        <v>0.38299999999999995</v>
      </c>
      <c r="H103" s="33">
        <v>0.35</v>
      </c>
    </row>
    <row r="104" spans="1:9" ht="20.100000000000001" customHeight="1" x14ac:dyDescent="0.25">
      <c r="A104" s="263"/>
      <c r="B104" s="2">
        <v>2030</v>
      </c>
      <c r="C104" s="20">
        <v>0.6</v>
      </c>
      <c r="D104" s="48">
        <v>0.33</v>
      </c>
      <c r="E104" s="28">
        <v>0.32950000000000002</v>
      </c>
      <c r="F104" s="45">
        <v>0.45</v>
      </c>
      <c r="G104" s="32">
        <v>0.38299999999999995</v>
      </c>
      <c r="H104" s="33">
        <v>0.35</v>
      </c>
    </row>
    <row r="105" spans="1:9" ht="20.100000000000001" customHeight="1" x14ac:dyDescent="0.25">
      <c r="A105" s="263"/>
      <c r="B105" s="166"/>
      <c r="C105" s="338">
        <f>+(C104-C82)/C82</f>
        <v>0.37614678899082565</v>
      </c>
      <c r="D105" s="338">
        <f t="shared" ref="D105:H105" si="3">+(D104-D82)/D82</f>
        <v>0.65</v>
      </c>
      <c r="E105" s="338">
        <f t="shared" si="3"/>
        <v>2.0123839009287943E-2</v>
      </c>
      <c r="F105" s="338">
        <f t="shared" si="3"/>
        <v>0.28571428571428581</v>
      </c>
      <c r="G105" s="338">
        <f t="shared" si="3"/>
        <v>0.63675213675213649</v>
      </c>
      <c r="H105" s="338">
        <f t="shared" si="3"/>
        <v>0</v>
      </c>
      <c r="I105" s="63" t="s">
        <v>147</v>
      </c>
    </row>
    <row r="106" spans="1:9" ht="20.100000000000001" customHeight="1" x14ac:dyDescent="0.25">
      <c r="A106" s="212"/>
    </row>
    <row r="107" spans="1:9" ht="20.100000000000001" customHeight="1" thickBot="1" x14ac:dyDescent="0.3">
      <c r="A107" s="984" t="s">
        <v>119</v>
      </c>
      <c r="B107" s="166"/>
      <c r="C107" s="2" t="s">
        <v>23</v>
      </c>
      <c r="D107" s="2" t="s">
        <v>24</v>
      </c>
      <c r="E107" s="2" t="s">
        <v>27</v>
      </c>
      <c r="F107" s="2" t="s">
        <v>26</v>
      </c>
      <c r="G107" s="2" t="s">
        <v>28</v>
      </c>
      <c r="H107" s="2" t="s">
        <v>29</v>
      </c>
    </row>
    <row r="108" spans="1:9" ht="20.100000000000001" customHeight="1" thickBot="1" x14ac:dyDescent="0.3">
      <c r="A108" s="984"/>
      <c r="B108" s="166">
        <v>2008</v>
      </c>
      <c r="C108" s="20">
        <v>6.9000000000000006E-2</v>
      </c>
      <c r="D108" s="26"/>
      <c r="E108" s="28"/>
      <c r="F108" s="226"/>
      <c r="G108" s="195">
        <v>0.10100000000000001</v>
      </c>
      <c r="H108" s="343">
        <v>0.2</v>
      </c>
    </row>
    <row r="109" spans="1:9" ht="20.100000000000001" customHeight="1" thickBot="1" x14ac:dyDescent="0.3">
      <c r="A109" s="984"/>
      <c r="B109" s="166">
        <v>2009</v>
      </c>
      <c r="C109" s="22">
        <v>8.2799999999999999E-2</v>
      </c>
      <c r="D109" s="26"/>
      <c r="E109" s="28"/>
      <c r="F109" s="226"/>
      <c r="G109" s="32">
        <v>0.10100000000000001</v>
      </c>
      <c r="H109" s="33">
        <v>0.2</v>
      </c>
    </row>
    <row r="110" spans="1:9" ht="20.100000000000001" customHeight="1" thickBot="1" x14ac:dyDescent="0.3">
      <c r="A110" s="984"/>
      <c r="B110" s="166">
        <v>2010</v>
      </c>
      <c r="C110" s="22">
        <v>9.4E-2</v>
      </c>
      <c r="D110" s="26"/>
      <c r="E110" s="28"/>
      <c r="F110" s="226"/>
      <c r="G110" s="32">
        <v>0.10299999999999999</v>
      </c>
      <c r="H110" s="33">
        <v>0.2</v>
      </c>
    </row>
    <row r="111" spans="1:9" ht="20.100000000000001" customHeight="1" thickBot="1" x14ac:dyDescent="0.3">
      <c r="A111" s="984"/>
      <c r="B111" s="166">
        <v>2011</v>
      </c>
      <c r="C111" s="22">
        <v>0.11899999999999999</v>
      </c>
      <c r="D111" s="48"/>
      <c r="E111" s="28"/>
      <c r="F111" s="226"/>
      <c r="G111" s="32">
        <v>0.10299999999999999</v>
      </c>
      <c r="H111" s="33">
        <v>0.2</v>
      </c>
    </row>
    <row r="112" spans="1:9" ht="20.100000000000001" customHeight="1" thickBot="1" x14ac:dyDescent="0.3">
      <c r="A112" s="984"/>
      <c r="B112" s="166">
        <v>2012</v>
      </c>
      <c r="C112" s="22">
        <v>0.14299999999999999</v>
      </c>
      <c r="D112" s="48"/>
      <c r="E112" s="28"/>
      <c r="F112" s="226"/>
      <c r="G112" s="32">
        <v>0.10299999999999999</v>
      </c>
      <c r="H112" s="33">
        <v>0.2</v>
      </c>
    </row>
    <row r="113" spans="1:8" ht="20.100000000000001" customHeight="1" thickBot="1" x14ac:dyDescent="0.3">
      <c r="A113" s="984"/>
      <c r="B113" s="166">
        <v>2013</v>
      </c>
      <c r="C113" s="22">
        <v>0.15</v>
      </c>
      <c r="D113" s="48"/>
      <c r="E113" s="28"/>
      <c r="F113" s="226"/>
      <c r="G113" s="170">
        <v>0.1152</v>
      </c>
      <c r="H113" s="33">
        <v>0.2</v>
      </c>
    </row>
    <row r="114" spans="1:8" ht="20.100000000000001" customHeight="1" thickBot="1" x14ac:dyDescent="0.3">
      <c r="A114" s="984"/>
      <c r="B114" s="166">
        <v>2014</v>
      </c>
      <c r="C114" s="22">
        <v>0.16</v>
      </c>
      <c r="D114" s="48"/>
      <c r="E114" s="128"/>
      <c r="F114" s="226"/>
      <c r="G114" s="32">
        <v>0.12740000000000001</v>
      </c>
      <c r="H114" s="33">
        <v>0.2</v>
      </c>
    </row>
    <row r="115" spans="1:8" ht="20.100000000000001" customHeight="1" thickBot="1" x14ac:dyDescent="0.3">
      <c r="A115" s="984"/>
      <c r="B115" s="166">
        <v>2015</v>
      </c>
      <c r="C115" s="22">
        <v>0.15</v>
      </c>
      <c r="D115" s="48"/>
      <c r="E115" s="128"/>
      <c r="F115" s="226"/>
      <c r="G115" s="32">
        <v>0.1396</v>
      </c>
      <c r="H115" s="33">
        <v>0.2</v>
      </c>
    </row>
    <row r="116" spans="1:8" ht="20.100000000000001" customHeight="1" thickBot="1" x14ac:dyDescent="0.3">
      <c r="A116" s="984"/>
      <c r="B116" s="166">
        <v>2016</v>
      </c>
      <c r="C116" s="22">
        <v>0.17</v>
      </c>
      <c r="D116" s="48"/>
      <c r="E116" s="128"/>
      <c r="F116" s="226"/>
      <c r="G116" s="32">
        <v>0.15179999999999999</v>
      </c>
      <c r="H116" s="33">
        <v>0.2</v>
      </c>
    </row>
    <row r="117" spans="1:8" ht="20.100000000000001" customHeight="1" thickBot="1" x14ac:dyDescent="0.3">
      <c r="A117" s="984"/>
      <c r="B117" s="166">
        <v>2017</v>
      </c>
      <c r="C117" s="22">
        <v>0.17</v>
      </c>
      <c r="D117" s="48"/>
      <c r="E117" s="393"/>
      <c r="F117" s="226"/>
      <c r="G117" s="32">
        <v>0.16399999999999995</v>
      </c>
      <c r="H117" s="33">
        <v>0.2</v>
      </c>
    </row>
    <row r="118" spans="1:8" ht="20.100000000000001" customHeight="1" thickBot="1" x14ac:dyDescent="0.3">
      <c r="A118" s="984"/>
      <c r="B118" s="166">
        <v>2018</v>
      </c>
      <c r="C118" s="22">
        <v>0.18</v>
      </c>
      <c r="D118" s="48"/>
      <c r="E118" s="128"/>
      <c r="F118" s="226"/>
      <c r="G118" s="32">
        <v>0.16399999999999995</v>
      </c>
      <c r="H118" s="33">
        <v>0.2</v>
      </c>
    </row>
    <row r="119" spans="1:8" ht="20.100000000000001" customHeight="1" thickBot="1" x14ac:dyDescent="0.3">
      <c r="A119" s="263"/>
      <c r="B119" s="2">
        <v>2019</v>
      </c>
      <c r="C119" s="22">
        <v>0.18</v>
      </c>
      <c r="D119" s="48"/>
      <c r="E119" s="128">
        <v>0.04</v>
      </c>
      <c r="F119" s="45">
        <v>0.1</v>
      </c>
      <c r="G119" s="32">
        <v>0.16399999999999995</v>
      </c>
      <c r="H119" s="33">
        <v>0.2</v>
      </c>
    </row>
    <row r="120" spans="1:8" ht="20.100000000000001" customHeight="1" thickBot="1" x14ac:dyDescent="0.3">
      <c r="A120" s="263"/>
      <c r="B120" s="2">
        <v>2020</v>
      </c>
      <c r="C120" s="22">
        <v>0.18</v>
      </c>
      <c r="D120" s="48"/>
      <c r="E120" s="128">
        <v>0.04</v>
      </c>
      <c r="F120" s="45">
        <v>0.1</v>
      </c>
      <c r="G120" s="32">
        <v>0.16399999999999995</v>
      </c>
      <c r="H120" s="33">
        <v>0.2</v>
      </c>
    </row>
    <row r="121" spans="1:8" ht="20.100000000000001" customHeight="1" thickBot="1" x14ac:dyDescent="0.3">
      <c r="A121" s="263"/>
      <c r="B121" s="2">
        <v>2021</v>
      </c>
      <c r="C121" s="22">
        <v>0.18</v>
      </c>
      <c r="D121" s="48"/>
      <c r="E121" s="128">
        <v>0.08</v>
      </c>
      <c r="F121" s="45">
        <v>0.1</v>
      </c>
      <c r="G121" s="32">
        <v>0.16399999999999995</v>
      </c>
      <c r="H121" s="33">
        <v>0.2</v>
      </c>
    </row>
    <row r="122" spans="1:8" ht="20.100000000000001" customHeight="1" thickBot="1" x14ac:dyDescent="0.3">
      <c r="A122" s="263"/>
      <c r="B122" s="2">
        <v>2022</v>
      </c>
      <c r="C122" s="22">
        <v>0.18</v>
      </c>
      <c r="D122" s="48"/>
      <c r="E122" s="128">
        <v>0.08</v>
      </c>
      <c r="F122" s="45">
        <v>0.1</v>
      </c>
      <c r="G122" s="32">
        <v>0.16399999999999995</v>
      </c>
      <c r="H122" s="33">
        <v>0.2</v>
      </c>
    </row>
    <row r="123" spans="1:8" ht="20.100000000000001" customHeight="1" thickBot="1" x14ac:dyDescent="0.3">
      <c r="A123" s="263"/>
      <c r="B123" s="2">
        <v>2023</v>
      </c>
      <c r="C123" s="22">
        <v>0.18</v>
      </c>
      <c r="D123" s="48"/>
      <c r="E123" s="128">
        <v>9.2999999999999999E-2</v>
      </c>
      <c r="F123" s="45">
        <v>0.1</v>
      </c>
      <c r="G123" s="32">
        <v>0.16399999999999995</v>
      </c>
      <c r="H123" s="33">
        <v>0.2</v>
      </c>
    </row>
    <row r="124" spans="1:8" ht="20.100000000000001" customHeight="1" thickBot="1" x14ac:dyDescent="0.3">
      <c r="A124" s="263"/>
      <c r="B124" s="2">
        <v>2024</v>
      </c>
      <c r="C124" s="22">
        <v>0.18</v>
      </c>
      <c r="D124" s="48"/>
      <c r="E124" s="128">
        <v>0.105</v>
      </c>
      <c r="F124" s="45">
        <v>0.1</v>
      </c>
      <c r="G124" s="32">
        <v>0.16399999999999995</v>
      </c>
      <c r="H124" s="33">
        <v>0.2</v>
      </c>
    </row>
    <row r="125" spans="1:8" ht="20.100000000000001" customHeight="1" thickBot="1" x14ac:dyDescent="0.3">
      <c r="A125" s="263"/>
      <c r="B125" s="2">
        <v>2025</v>
      </c>
      <c r="C125" s="22">
        <v>0.18</v>
      </c>
      <c r="D125" s="48"/>
      <c r="E125" s="128">
        <v>0.105</v>
      </c>
      <c r="F125" s="45">
        <v>0.1</v>
      </c>
      <c r="G125" s="32">
        <v>0.16399999999999995</v>
      </c>
      <c r="H125" s="33">
        <v>0.2</v>
      </c>
    </row>
    <row r="126" spans="1:8" ht="20.100000000000001" customHeight="1" thickBot="1" x14ac:dyDescent="0.3">
      <c r="A126" s="263"/>
      <c r="B126" s="2">
        <v>2026</v>
      </c>
      <c r="C126" s="22">
        <v>0.18</v>
      </c>
      <c r="D126" s="48"/>
      <c r="E126" s="128">
        <v>0.105</v>
      </c>
      <c r="F126" s="45">
        <v>0.1</v>
      </c>
      <c r="G126" s="32">
        <v>0.16399999999999995</v>
      </c>
      <c r="H126" s="33">
        <v>0.2</v>
      </c>
    </row>
    <row r="127" spans="1:8" ht="20.100000000000001" customHeight="1" thickBot="1" x14ac:dyDescent="0.3">
      <c r="A127" s="263"/>
      <c r="B127" s="2">
        <v>2027</v>
      </c>
      <c r="C127" s="22">
        <v>0.18</v>
      </c>
      <c r="D127" s="48"/>
      <c r="E127" s="128">
        <v>0.105</v>
      </c>
      <c r="F127" s="45">
        <v>0.1</v>
      </c>
      <c r="G127" s="32">
        <v>0.16399999999999995</v>
      </c>
      <c r="H127" s="33">
        <v>0.2</v>
      </c>
    </row>
    <row r="128" spans="1:8" ht="20.100000000000001" customHeight="1" thickBot="1" x14ac:dyDescent="0.3">
      <c r="A128" s="263"/>
      <c r="B128" s="2">
        <v>2028</v>
      </c>
      <c r="C128" s="22">
        <v>0.18</v>
      </c>
      <c r="D128" s="48"/>
      <c r="E128" s="128">
        <v>0.105</v>
      </c>
      <c r="F128" s="45">
        <v>0.1</v>
      </c>
      <c r="G128" s="32">
        <v>0.16399999999999995</v>
      </c>
      <c r="H128" s="33">
        <v>0.2</v>
      </c>
    </row>
    <row r="129" spans="1:9" ht="20.100000000000001" customHeight="1" thickBot="1" x14ac:dyDescent="0.3">
      <c r="A129" s="263"/>
      <c r="B129" s="2">
        <v>2029</v>
      </c>
      <c r="C129" s="22">
        <v>0.18</v>
      </c>
      <c r="D129" s="48"/>
      <c r="E129" s="128">
        <v>0.105</v>
      </c>
      <c r="F129" s="45">
        <v>0.1</v>
      </c>
      <c r="G129" s="32">
        <v>0.16399999999999995</v>
      </c>
      <c r="H129" s="33">
        <v>0.2</v>
      </c>
    </row>
    <row r="130" spans="1:9" ht="20.100000000000001" customHeight="1" x14ac:dyDescent="0.25">
      <c r="A130" s="263"/>
      <c r="B130" s="2">
        <v>2030</v>
      </c>
      <c r="C130" s="22">
        <v>0.18</v>
      </c>
      <c r="D130" s="48"/>
      <c r="E130" s="128">
        <v>0.105</v>
      </c>
      <c r="F130" s="45">
        <v>0.1</v>
      </c>
      <c r="G130" s="32">
        <v>0.16399999999999995</v>
      </c>
      <c r="H130" s="33">
        <v>0.2</v>
      </c>
    </row>
    <row r="131" spans="1:9" ht="34.5" customHeight="1" x14ac:dyDescent="0.25">
      <c r="A131" s="263"/>
      <c r="B131" s="166"/>
      <c r="C131" s="395">
        <f>+(C130-C108)/C108</f>
        <v>1.6086956521739126</v>
      </c>
      <c r="D131" s="395"/>
      <c r="E131" s="395">
        <f>+(E130-E119)/E119</f>
        <v>1.625</v>
      </c>
      <c r="F131" s="395">
        <f>+(F130-F119)/F119</f>
        <v>0</v>
      </c>
      <c r="G131" s="395">
        <f>+(G124-G108)/G108</f>
        <v>0.62376237623762321</v>
      </c>
      <c r="H131" s="395">
        <f>+(H124-H108)/H108</f>
        <v>0</v>
      </c>
      <c r="I131" s="347" t="s">
        <v>191</v>
      </c>
    </row>
    <row r="132" spans="1:9" ht="20.100000000000001" customHeight="1" x14ac:dyDescent="0.25">
      <c r="A132" s="212"/>
    </row>
    <row r="133" spans="1:9" ht="20.100000000000001" customHeight="1" thickBot="1" x14ac:dyDescent="0.3">
      <c r="A133" s="986" t="s">
        <v>120</v>
      </c>
      <c r="B133" s="166"/>
      <c r="C133" s="2" t="s">
        <v>23</v>
      </c>
      <c r="D133" s="2" t="s">
        <v>24</v>
      </c>
      <c r="E133" s="2" t="s">
        <v>27</v>
      </c>
      <c r="F133" s="2" t="s">
        <v>26</v>
      </c>
      <c r="G133" s="2" t="s">
        <v>28</v>
      </c>
      <c r="H133" s="2" t="s">
        <v>29</v>
      </c>
    </row>
    <row r="134" spans="1:9" ht="20.100000000000001" customHeight="1" thickBot="1" x14ac:dyDescent="0.3">
      <c r="A134" s="986"/>
      <c r="B134" s="166">
        <v>2008</v>
      </c>
      <c r="C134" s="20"/>
      <c r="D134" s="26"/>
      <c r="E134" s="28">
        <v>0.1</v>
      </c>
      <c r="F134" s="30">
        <v>0.05</v>
      </c>
      <c r="G134" s="32"/>
      <c r="H134" s="343">
        <v>3.0000000000000001E-3</v>
      </c>
    </row>
    <row r="135" spans="1:9" ht="20.100000000000001" customHeight="1" thickBot="1" x14ac:dyDescent="0.3">
      <c r="A135" s="986"/>
      <c r="B135" s="166">
        <v>2009</v>
      </c>
      <c r="C135" s="22"/>
      <c r="D135" s="26"/>
      <c r="E135" s="28">
        <v>0.1</v>
      </c>
      <c r="F135" s="45">
        <v>5.0999999999999997E-2</v>
      </c>
      <c r="G135" s="32"/>
      <c r="H135" s="33">
        <v>3.0000000000000001E-3</v>
      </c>
    </row>
    <row r="136" spans="1:9" ht="20.100000000000001" customHeight="1" thickBot="1" x14ac:dyDescent="0.3">
      <c r="A136" s="986"/>
      <c r="B136" s="166">
        <v>2010</v>
      </c>
      <c r="C136" s="20"/>
      <c r="D136" s="26"/>
      <c r="E136" s="28">
        <v>0.1</v>
      </c>
      <c r="F136" s="45">
        <v>5.0999999999999997E-2</v>
      </c>
      <c r="G136" s="32"/>
      <c r="H136" s="33">
        <v>3.0000000000000001E-3</v>
      </c>
    </row>
    <row r="137" spans="1:9" ht="20.100000000000001" customHeight="1" thickBot="1" x14ac:dyDescent="0.3">
      <c r="A137" s="986"/>
      <c r="B137" s="166">
        <v>2011</v>
      </c>
      <c r="C137" s="22"/>
      <c r="D137" s="48"/>
      <c r="E137" s="28">
        <v>0.1</v>
      </c>
      <c r="F137" s="45">
        <v>5.2999999999999999E-2</v>
      </c>
      <c r="G137" s="32"/>
      <c r="H137" s="33">
        <v>3.0000000000000001E-3</v>
      </c>
    </row>
    <row r="138" spans="1:9" ht="20.100000000000001" customHeight="1" thickBot="1" x14ac:dyDescent="0.3">
      <c r="A138" s="986"/>
      <c r="B138" s="166">
        <v>2012</v>
      </c>
      <c r="C138" s="22"/>
      <c r="D138" s="48"/>
      <c r="E138" s="28">
        <v>0.1</v>
      </c>
      <c r="F138" s="45">
        <v>5.2999999999999999E-2</v>
      </c>
      <c r="G138" s="32"/>
      <c r="H138" s="33">
        <v>3.0000000000000001E-3</v>
      </c>
    </row>
    <row r="139" spans="1:9" ht="20.100000000000001" customHeight="1" thickBot="1" x14ac:dyDescent="0.3">
      <c r="A139" s="986"/>
      <c r="B139" s="166">
        <v>2013</v>
      </c>
      <c r="C139" s="22"/>
      <c r="D139" s="48">
        <v>0.1</v>
      </c>
      <c r="E139" s="28">
        <v>0.1</v>
      </c>
      <c r="F139" s="45">
        <v>5.2999999999999999E-2</v>
      </c>
      <c r="G139" s="170"/>
      <c r="H139" s="33">
        <v>3.0000000000000001E-3</v>
      </c>
    </row>
    <row r="140" spans="1:9" ht="20.100000000000001" customHeight="1" thickBot="1" x14ac:dyDescent="0.3">
      <c r="A140" s="986"/>
      <c r="B140" s="166">
        <v>2014</v>
      </c>
      <c r="C140" s="22"/>
      <c r="D140" s="48">
        <v>0.1</v>
      </c>
      <c r="E140" s="28">
        <v>0.1</v>
      </c>
      <c r="F140" s="45">
        <v>5.6000000000000001E-2</v>
      </c>
      <c r="G140" s="32"/>
      <c r="H140" s="33">
        <v>3.0000000000000001E-3</v>
      </c>
    </row>
    <row r="141" spans="1:9" ht="20.100000000000001" customHeight="1" thickBot="1" x14ac:dyDescent="0.3">
      <c r="A141" s="986"/>
      <c r="B141" s="166">
        <v>2015</v>
      </c>
      <c r="C141" s="22"/>
      <c r="D141" s="48">
        <v>0.1</v>
      </c>
      <c r="E141" s="28">
        <v>0.1</v>
      </c>
      <c r="F141" s="45">
        <v>5.8999999999999997E-2</v>
      </c>
      <c r="G141" s="32"/>
      <c r="H141" s="33">
        <v>3.0000000000000001E-3</v>
      </c>
    </row>
    <row r="142" spans="1:9" ht="20.100000000000001" customHeight="1" thickBot="1" x14ac:dyDescent="0.3">
      <c r="A142" s="986"/>
      <c r="B142" s="166">
        <v>2016</v>
      </c>
      <c r="C142" s="22"/>
      <c r="D142" s="48">
        <v>0.1</v>
      </c>
      <c r="E142" s="28">
        <v>0.1</v>
      </c>
      <c r="F142" s="45">
        <v>6.2E-2</v>
      </c>
      <c r="G142" s="32"/>
      <c r="H142" s="33">
        <v>0.09</v>
      </c>
    </row>
    <row r="143" spans="1:9" ht="20.100000000000001" customHeight="1" thickBot="1" x14ac:dyDescent="0.3">
      <c r="A143" s="986"/>
      <c r="B143" s="166">
        <v>2017</v>
      </c>
      <c r="C143" s="22"/>
      <c r="D143" s="48">
        <v>0.1</v>
      </c>
      <c r="E143" s="28">
        <v>0.1</v>
      </c>
      <c r="F143" s="45">
        <v>6.5000000000000002E-2</v>
      </c>
      <c r="G143" s="32"/>
      <c r="H143" s="33">
        <v>0.09</v>
      </c>
    </row>
    <row r="144" spans="1:9" ht="20.100000000000001" customHeight="1" thickBot="1" x14ac:dyDescent="0.3">
      <c r="A144" s="986"/>
      <c r="B144" s="166">
        <v>2018</v>
      </c>
      <c r="C144" s="22"/>
      <c r="D144" s="48">
        <v>0.1</v>
      </c>
      <c r="E144" s="28">
        <v>0.1</v>
      </c>
      <c r="F144" s="45">
        <v>6.8000000000000005E-2</v>
      </c>
      <c r="G144" s="32"/>
      <c r="H144" s="33">
        <v>0.09</v>
      </c>
    </row>
    <row r="145" spans="1:9" ht="20.100000000000001" customHeight="1" thickBot="1" x14ac:dyDescent="0.3">
      <c r="A145" s="262"/>
      <c r="B145" s="2">
        <v>2019</v>
      </c>
      <c r="C145" s="22"/>
      <c r="D145" s="48">
        <v>0.1</v>
      </c>
      <c r="E145" s="28">
        <v>0.1</v>
      </c>
      <c r="F145" s="45">
        <v>6.4000000000000001E-2</v>
      </c>
      <c r="G145" s="329"/>
      <c r="H145" s="33">
        <v>0.1</v>
      </c>
    </row>
    <row r="146" spans="1:9" ht="20.100000000000001" customHeight="1" thickBot="1" x14ac:dyDescent="0.3">
      <c r="A146" s="262"/>
      <c r="B146" s="2">
        <v>2020</v>
      </c>
      <c r="C146" s="22"/>
      <c r="D146" s="48">
        <v>0.1</v>
      </c>
      <c r="E146" s="28">
        <v>0.1</v>
      </c>
      <c r="F146" s="45">
        <v>6.4000000000000001E-2</v>
      </c>
      <c r="G146" s="329"/>
      <c r="H146" s="33">
        <v>0.1</v>
      </c>
    </row>
    <row r="147" spans="1:9" ht="20.100000000000001" customHeight="1" thickBot="1" x14ac:dyDescent="0.3">
      <c r="A147" s="262"/>
      <c r="B147" s="2">
        <v>2021</v>
      </c>
      <c r="C147" s="22"/>
      <c r="D147" s="48">
        <v>0.1</v>
      </c>
      <c r="E147" s="28">
        <v>0.1</v>
      </c>
      <c r="F147" s="45">
        <v>6.4000000000000001E-2</v>
      </c>
      <c r="G147" s="329"/>
      <c r="H147" s="33">
        <v>0.1</v>
      </c>
    </row>
    <row r="148" spans="1:9" ht="20.100000000000001" customHeight="1" thickBot="1" x14ac:dyDescent="0.3">
      <c r="A148" s="262"/>
      <c r="B148" s="2">
        <v>2022</v>
      </c>
      <c r="C148" s="22"/>
      <c r="D148" s="48">
        <v>0.1</v>
      </c>
      <c r="E148" s="28">
        <v>0.1</v>
      </c>
      <c r="F148" s="45">
        <v>6.4000000000000001E-2</v>
      </c>
      <c r="G148" s="329"/>
      <c r="H148" s="33">
        <v>0.1</v>
      </c>
    </row>
    <row r="149" spans="1:9" ht="20.100000000000001" customHeight="1" thickBot="1" x14ac:dyDescent="0.3">
      <c r="A149" s="262"/>
      <c r="B149" s="2">
        <v>2023</v>
      </c>
      <c r="C149" s="22"/>
      <c r="D149" s="48">
        <v>0.1</v>
      </c>
      <c r="E149" s="28">
        <v>0.1</v>
      </c>
      <c r="F149" s="45">
        <v>6.4000000000000001E-2</v>
      </c>
      <c r="G149" s="329"/>
      <c r="H149" s="33">
        <v>0.1</v>
      </c>
    </row>
    <row r="150" spans="1:9" ht="20.100000000000001" customHeight="1" thickBot="1" x14ac:dyDescent="0.3">
      <c r="A150" s="262"/>
      <c r="B150" s="2">
        <v>2024</v>
      </c>
      <c r="C150" s="22"/>
      <c r="D150" s="48">
        <v>0.1</v>
      </c>
      <c r="E150" s="28">
        <v>0.1</v>
      </c>
      <c r="F150" s="45">
        <v>6.4000000000000001E-2</v>
      </c>
      <c r="G150" s="329"/>
      <c r="H150" s="33">
        <v>0.1</v>
      </c>
    </row>
    <row r="151" spans="1:9" ht="20.100000000000001" customHeight="1" thickBot="1" x14ac:dyDescent="0.3">
      <c r="A151" s="262"/>
      <c r="B151" s="2">
        <v>2025</v>
      </c>
      <c r="C151" s="22"/>
      <c r="D151" s="48">
        <v>0.1</v>
      </c>
      <c r="E151" s="28">
        <v>0.1</v>
      </c>
      <c r="F151" s="45">
        <v>6.4000000000000001E-2</v>
      </c>
      <c r="G151" s="329"/>
      <c r="H151" s="33">
        <v>0.1</v>
      </c>
    </row>
    <row r="152" spans="1:9" ht="20.100000000000001" customHeight="1" thickBot="1" x14ac:dyDescent="0.3">
      <c r="A152" s="262"/>
      <c r="B152" s="2">
        <v>2026</v>
      </c>
      <c r="C152" s="22"/>
      <c r="D152" s="48">
        <v>0.1</v>
      </c>
      <c r="E152" s="28">
        <v>0.1</v>
      </c>
      <c r="F152" s="45">
        <v>6.4000000000000001E-2</v>
      </c>
      <c r="G152" s="329"/>
      <c r="H152" s="33">
        <v>0.1</v>
      </c>
    </row>
    <row r="153" spans="1:9" ht="20.100000000000001" customHeight="1" thickBot="1" x14ac:dyDescent="0.3">
      <c r="A153" s="262"/>
      <c r="B153" s="2">
        <v>2027</v>
      </c>
      <c r="C153" s="22"/>
      <c r="D153" s="48">
        <v>0.1</v>
      </c>
      <c r="E153" s="28">
        <v>0.1</v>
      </c>
      <c r="F153" s="45">
        <v>6.4000000000000001E-2</v>
      </c>
      <c r="G153" s="329"/>
      <c r="H153" s="33">
        <v>0.1</v>
      </c>
    </row>
    <row r="154" spans="1:9" ht="20.100000000000001" customHeight="1" thickBot="1" x14ac:dyDescent="0.3">
      <c r="A154" s="262"/>
      <c r="B154" s="2">
        <v>2028</v>
      </c>
      <c r="C154" s="22"/>
      <c r="D154" s="48">
        <v>0.1</v>
      </c>
      <c r="E154" s="28">
        <v>0.1</v>
      </c>
      <c r="F154" s="45">
        <v>6.4000000000000001E-2</v>
      </c>
      <c r="G154" s="329"/>
      <c r="H154" s="33">
        <v>0.1</v>
      </c>
    </row>
    <row r="155" spans="1:9" ht="20.100000000000001" customHeight="1" thickBot="1" x14ac:dyDescent="0.3">
      <c r="A155" s="262"/>
      <c r="B155" s="2">
        <v>2029</v>
      </c>
      <c r="C155" s="22"/>
      <c r="D155" s="48">
        <v>0.1</v>
      </c>
      <c r="E155" s="28">
        <v>0.1</v>
      </c>
      <c r="F155" s="45">
        <v>6.4000000000000001E-2</v>
      </c>
      <c r="G155" s="329"/>
      <c r="H155" s="33">
        <v>0.1</v>
      </c>
    </row>
    <row r="156" spans="1:9" ht="20.100000000000001" customHeight="1" thickBot="1" x14ac:dyDescent="0.3">
      <c r="A156" s="262"/>
      <c r="B156" s="2">
        <v>2030</v>
      </c>
      <c r="C156" s="22"/>
      <c r="D156" s="48">
        <v>0.1</v>
      </c>
      <c r="E156" s="28">
        <v>0.1</v>
      </c>
      <c r="F156" s="45">
        <v>6.4000000000000001E-2</v>
      </c>
      <c r="G156" s="329"/>
      <c r="H156" s="33">
        <v>0.1</v>
      </c>
    </row>
    <row r="157" spans="1:9" ht="20.100000000000001" customHeight="1" x14ac:dyDescent="0.25">
      <c r="A157" s="262"/>
      <c r="B157" s="166"/>
      <c r="C157" s="436"/>
      <c r="D157" s="436">
        <f>+(D156-D139)/D139</f>
        <v>0</v>
      </c>
      <c r="E157" s="436">
        <f t="shared" ref="E157:H157" si="4">+(E156-E139)/E139</f>
        <v>0</v>
      </c>
      <c r="F157" s="436">
        <f t="shared" si="4"/>
        <v>0.20754716981132082</v>
      </c>
      <c r="G157" s="436"/>
      <c r="H157" s="436">
        <f t="shared" si="4"/>
        <v>32.333333333333336</v>
      </c>
      <c r="I157" s="347" t="s">
        <v>147</v>
      </c>
    </row>
    <row r="158" spans="1:9" ht="20.100000000000001" customHeight="1" x14ac:dyDescent="0.25">
      <c r="A158" s="212"/>
    </row>
    <row r="159" spans="1:9" ht="20.100000000000001" customHeight="1" thickBot="1" x14ac:dyDescent="0.3">
      <c r="A159" s="984" t="s">
        <v>10</v>
      </c>
      <c r="B159" s="166"/>
      <c r="C159" s="2" t="s">
        <v>23</v>
      </c>
      <c r="D159" s="2" t="s">
        <v>24</v>
      </c>
      <c r="E159" s="2" t="s">
        <v>27</v>
      </c>
      <c r="F159" s="2" t="s">
        <v>26</v>
      </c>
      <c r="G159" s="2" t="s">
        <v>28</v>
      </c>
      <c r="H159" s="2" t="s">
        <v>29</v>
      </c>
    </row>
    <row r="160" spans="1:9" ht="20.100000000000001" customHeight="1" thickBot="1" x14ac:dyDescent="0.3">
      <c r="A160" s="984"/>
      <c r="B160" s="166">
        <v>2008</v>
      </c>
      <c r="C160" s="20">
        <v>0.27200000000000002</v>
      </c>
      <c r="D160" s="26">
        <v>0.27</v>
      </c>
      <c r="E160" s="28">
        <v>0.92400000000000004</v>
      </c>
      <c r="F160" s="30">
        <v>1</v>
      </c>
      <c r="G160" s="32">
        <v>0.84199999999999997</v>
      </c>
      <c r="H160" s="343">
        <v>1</v>
      </c>
    </row>
    <row r="161" spans="1:8" ht="20.100000000000001" customHeight="1" thickBot="1" x14ac:dyDescent="0.3">
      <c r="A161" s="984"/>
      <c r="B161" s="166">
        <v>2009</v>
      </c>
      <c r="C161" s="20">
        <v>0.31900000000000001</v>
      </c>
      <c r="D161" s="26">
        <v>0.27800000000000002</v>
      </c>
      <c r="E161" s="28">
        <v>0.94199999999999995</v>
      </c>
      <c r="F161" s="45">
        <v>1.02</v>
      </c>
      <c r="G161" s="32">
        <v>0.84199999999999997</v>
      </c>
      <c r="H161" s="33">
        <v>1</v>
      </c>
    </row>
    <row r="162" spans="1:8" ht="20.100000000000001" customHeight="1" thickBot="1" x14ac:dyDescent="0.3">
      <c r="A162" s="984"/>
      <c r="B162" s="166">
        <v>2010</v>
      </c>
      <c r="C162" s="20">
        <v>0.31900000000000001</v>
      </c>
      <c r="D162" s="26">
        <v>0.312</v>
      </c>
      <c r="E162" s="28">
        <v>0.96099999999999997</v>
      </c>
      <c r="F162" s="45">
        <v>1.02</v>
      </c>
      <c r="G162" s="32">
        <v>0.85899999999999999</v>
      </c>
      <c r="H162" s="33">
        <v>1</v>
      </c>
    </row>
    <row r="163" spans="1:8" ht="20.100000000000001" customHeight="1" thickBot="1" x14ac:dyDescent="0.3">
      <c r="A163" s="984"/>
      <c r="B163" s="166">
        <v>2011</v>
      </c>
      <c r="C163" s="20">
        <v>0.35699999999999998</v>
      </c>
      <c r="D163" s="48">
        <v>0.35</v>
      </c>
      <c r="E163" s="28">
        <v>0.98</v>
      </c>
      <c r="F163" s="45">
        <v>1.04</v>
      </c>
      <c r="G163" s="32">
        <v>0.85899999999999999</v>
      </c>
      <c r="H163" s="33">
        <v>1</v>
      </c>
    </row>
    <row r="164" spans="1:8" ht="20.100000000000001" customHeight="1" thickBot="1" x14ac:dyDescent="0.3">
      <c r="A164" s="984"/>
      <c r="B164" s="166">
        <v>2012</v>
      </c>
      <c r="C164" s="20">
        <v>0.35699999999999998</v>
      </c>
      <c r="D164" s="48">
        <v>0.39400000000000002</v>
      </c>
      <c r="E164" s="28">
        <v>1</v>
      </c>
      <c r="F164" s="45">
        <v>1.0609999999999999</v>
      </c>
      <c r="G164" s="32">
        <v>0.85899999999999999</v>
      </c>
      <c r="H164" s="33">
        <v>1</v>
      </c>
    </row>
    <row r="165" spans="1:8" ht="20.100000000000001" customHeight="1" thickBot="1" x14ac:dyDescent="0.3">
      <c r="A165" s="984"/>
      <c r="B165" s="166">
        <v>2013</v>
      </c>
      <c r="C165" s="20">
        <v>0.6</v>
      </c>
      <c r="D165" s="48">
        <v>0.4</v>
      </c>
      <c r="E165" s="130">
        <v>0.99</v>
      </c>
      <c r="F165" s="45">
        <v>1.1140000000000001</v>
      </c>
      <c r="G165" s="170">
        <v>0.96199999999999997</v>
      </c>
      <c r="H165" s="33">
        <v>1</v>
      </c>
    </row>
    <row r="166" spans="1:8" ht="20.100000000000001" customHeight="1" thickBot="1" x14ac:dyDescent="0.3">
      <c r="A166" s="984"/>
      <c r="B166" s="166">
        <v>2014</v>
      </c>
      <c r="C166" s="20">
        <v>0.7</v>
      </c>
      <c r="D166" s="48">
        <v>0.41</v>
      </c>
      <c r="E166" s="128">
        <v>0.98009999999999997</v>
      </c>
      <c r="F166" s="45">
        <v>1.17</v>
      </c>
      <c r="G166" s="32">
        <v>1.0649999999999999</v>
      </c>
      <c r="H166" s="33">
        <v>1</v>
      </c>
    </row>
    <row r="167" spans="1:8" ht="20.100000000000001" customHeight="1" thickBot="1" x14ac:dyDescent="0.3">
      <c r="A167" s="984"/>
      <c r="B167" s="166">
        <v>2015</v>
      </c>
      <c r="C167" s="20">
        <v>0.8</v>
      </c>
      <c r="D167" s="48">
        <v>0.42</v>
      </c>
      <c r="E167" s="128">
        <v>0.97030000000000005</v>
      </c>
      <c r="F167" s="45">
        <v>1.2290000000000001</v>
      </c>
      <c r="G167" s="32">
        <v>1.1679999999999999</v>
      </c>
      <c r="H167" s="33">
        <v>1</v>
      </c>
    </row>
    <row r="168" spans="1:8" ht="20.100000000000001" customHeight="1" thickBot="1" x14ac:dyDescent="0.3">
      <c r="A168" s="984"/>
      <c r="B168" s="166">
        <v>2016</v>
      </c>
      <c r="C168" s="20">
        <v>0.9</v>
      </c>
      <c r="D168" s="48">
        <v>0.43</v>
      </c>
      <c r="E168" s="128">
        <v>0.96060000000000001</v>
      </c>
      <c r="F168" s="45">
        <v>1.29</v>
      </c>
      <c r="G168" s="32">
        <v>1.2709999999999999</v>
      </c>
      <c r="H168" s="33">
        <v>1</v>
      </c>
    </row>
    <row r="169" spans="1:8" ht="20.100000000000001" customHeight="1" thickBot="1" x14ac:dyDescent="0.3">
      <c r="A169" s="984"/>
      <c r="B169" s="166">
        <v>2017</v>
      </c>
      <c r="C169" s="20">
        <v>1.1000000000000001</v>
      </c>
      <c r="D169" s="48">
        <v>0.44</v>
      </c>
      <c r="E169" s="128">
        <v>0.95099999999999996</v>
      </c>
      <c r="F169" s="45">
        <v>1.355</v>
      </c>
      <c r="G169" s="32">
        <v>1.3740000000000001</v>
      </c>
      <c r="H169" s="33">
        <v>1</v>
      </c>
    </row>
    <row r="170" spans="1:8" ht="20.100000000000001" customHeight="1" thickBot="1" x14ac:dyDescent="0.3">
      <c r="A170" s="984"/>
      <c r="B170" s="166">
        <v>2018</v>
      </c>
      <c r="C170" s="20">
        <v>1.2</v>
      </c>
      <c r="D170" s="48">
        <v>0.44</v>
      </c>
      <c r="E170" s="128">
        <v>0.9415</v>
      </c>
      <c r="F170" s="45">
        <v>1.423</v>
      </c>
      <c r="G170" s="32">
        <v>1.3739999999999999</v>
      </c>
      <c r="H170" s="33">
        <v>1</v>
      </c>
    </row>
    <row r="171" spans="1:8" ht="20.100000000000001" customHeight="1" thickBot="1" x14ac:dyDescent="0.3">
      <c r="A171" s="263"/>
      <c r="B171" s="2">
        <v>2019</v>
      </c>
      <c r="C171" s="20">
        <v>1.2</v>
      </c>
      <c r="D171" s="48">
        <v>0.44</v>
      </c>
      <c r="E171" s="128">
        <v>0.9415</v>
      </c>
      <c r="F171" s="45">
        <v>1.2809999999999999</v>
      </c>
      <c r="G171" s="32">
        <v>1.3739999999999999</v>
      </c>
      <c r="H171" s="33">
        <v>1</v>
      </c>
    </row>
    <row r="172" spans="1:8" ht="20.100000000000001" customHeight="1" thickBot="1" x14ac:dyDescent="0.3">
      <c r="A172" s="263"/>
      <c r="B172" s="2">
        <v>2020</v>
      </c>
      <c r="C172" s="20">
        <v>1.2</v>
      </c>
      <c r="D172" s="48">
        <v>0.44</v>
      </c>
      <c r="E172" s="128">
        <v>0.9415</v>
      </c>
      <c r="F172" s="45">
        <v>1.2809999999999999</v>
      </c>
      <c r="G172" s="32">
        <v>1.3739999999999999</v>
      </c>
      <c r="H172" s="33">
        <v>1</v>
      </c>
    </row>
    <row r="173" spans="1:8" ht="20.100000000000001" customHeight="1" thickBot="1" x14ac:dyDescent="0.3">
      <c r="A173" s="263"/>
      <c r="B173" s="2">
        <v>2021</v>
      </c>
      <c r="C173" s="20">
        <v>1.2</v>
      </c>
      <c r="D173" s="48">
        <v>0.44</v>
      </c>
      <c r="E173" s="128">
        <v>0.9415</v>
      </c>
      <c r="F173" s="45">
        <v>1.2809999999999999</v>
      </c>
      <c r="G173" s="32">
        <v>1.3739999999999999</v>
      </c>
      <c r="H173" s="33">
        <v>1</v>
      </c>
    </row>
    <row r="174" spans="1:8" ht="20.100000000000001" customHeight="1" thickBot="1" x14ac:dyDescent="0.3">
      <c r="A174" s="263"/>
      <c r="B174" s="2">
        <v>2022</v>
      </c>
      <c r="C174" s="20">
        <v>1.2</v>
      </c>
      <c r="D174" s="48">
        <v>0.44</v>
      </c>
      <c r="E174" s="128">
        <v>0.9415</v>
      </c>
      <c r="F174" s="45">
        <v>1.2809999999999999</v>
      </c>
      <c r="G174" s="32">
        <v>1.3739999999999999</v>
      </c>
      <c r="H174" s="33">
        <v>1</v>
      </c>
    </row>
    <row r="175" spans="1:8" ht="20.100000000000001" customHeight="1" thickBot="1" x14ac:dyDescent="0.3">
      <c r="A175" s="263"/>
      <c r="B175" s="2">
        <v>2023</v>
      </c>
      <c r="C175" s="20">
        <v>1.2</v>
      </c>
      <c r="D175" s="48">
        <v>0.44</v>
      </c>
      <c r="E175" s="128">
        <v>0.9415</v>
      </c>
      <c r="F175" s="45">
        <v>1.2809999999999999</v>
      </c>
      <c r="G175" s="32">
        <v>1.3739999999999999</v>
      </c>
      <c r="H175" s="33">
        <v>1</v>
      </c>
    </row>
    <row r="176" spans="1:8" ht="20.100000000000001" customHeight="1" thickBot="1" x14ac:dyDescent="0.3">
      <c r="A176" s="263"/>
      <c r="B176" s="2">
        <v>2024</v>
      </c>
      <c r="C176" s="20">
        <v>1.2</v>
      </c>
      <c r="D176" s="48">
        <v>0.44</v>
      </c>
      <c r="E176" s="128">
        <v>0.9415</v>
      </c>
      <c r="F176" s="45">
        <v>1.2809999999999999</v>
      </c>
      <c r="G176" s="32">
        <v>1.3739999999999999</v>
      </c>
      <c r="H176" s="33">
        <v>1</v>
      </c>
    </row>
    <row r="177" spans="1:9" ht="20.100000000000001" customHeight="1" thickBot="1" x14ac:dyDescent="0.3">
      <c r="A177" s="263"/>
      <c r="B177" s="2">
        <v>2025</v>
      </c>
      <c r="C177" s="20">
        <v>1.2</v>
      </c>
      <c r="D177" s="48">
        <v>0.44</v>
      </c>
      <c r="E177" s="128">
        <v>0.9415</v>
      </c>
      <c r="F177" s="45">
        <v>1.2809999999999999</v>
      </c>
      <c r="G177" s="32">
        <v>1.3739999999999999</v>
      </c>
      <c r="H177" s="33">
        <v>1</v>
      </c>
    </row>
    <row r="178" spans="1:9" ht="20.100000000000001" customHeight="1" thickBot="1" x14ac:dyDescent="0.3">
      <c r="A178" s="263"/>
      <c r="B178" s="2">
        <v>2026</v>
      </c>
      <c r="C178" s="20">
        <v>1.2</v>
      </c>
      <c r="D178" s="48">
        <v>0.44</v>
      </c>
      <c r="E178" s="128">
        <v>0.9415</v>
      </c>
      <c r="F178" s="45">
        <v>1.2809999999999999</v>
      </c>
      <c r="G178" s="32">
        <v>1.3739999999999999</v>
      </c>
      <c r="H178" s="33">
        <v>1</v>
      </c>
    </row>
    <row r="179" spans="1:9" ht="20.100000000000001" customHeight="1" thickBot="1" x14ac:dyDescent="0.3">
      <c r="A179" s="263"/>
      <c r="B179" s="2">
        <v>2027</v>
      </c>
      <c r="C179" s="20">
        <v>1.2</v>
      </c>
      <c r="D179" s="48">
        <v>0.44</v>
      </c>
      <c r="E179" s="128">
        <v>0.9415</v>
      </c>
      <c r="F179" s="45">
        <v>1.2809999999999999</v>
      </c>
      <c r="G179" s="32">
        <v>1.3739999999999999</v>
      </c>
      <c r="H179" s="33">
        <v>1</v>
      </c>
    </row>
    <row r="180" spans="1:9" ht="20.100000000000001" customHeight="1" thickBot="1" x14ac:dyDescent="0.3">
      <c r="A180" s="263"/>
      <c r="B180" s="2">
        <v>2028</v>
      </c>
      <c r="C180" s="20">
        <v>1.2</v>
      </c>
      <c r="D180" s="48">
        <v>0.44</v>
      </c>
      <c r="E180" s="128">
        <v>0.9415</v>
      </c>
      <c r="F180" s="45">
        <v>1.2809999999999999</v>
      </c>
      <c r="G180" s="32">
        <v>1.3739999999999999</v>
      </c>
      <c r="H180" s="33">
        <v>1</v>
      </c>
    </row>
    <row r="181" spans="1:9" ht="20.100000000000001" customHeight="1" thickBot="1" x14ac:dyDescent="0.3">
      <c r="A181" s="263"/>
      <c r="B181" s="2">
        <v>2029</v>
      </c>
      <c r="C181" s="20">
        <v>1.2</v>
      </c>
      <c r="D181" s="48">
        <v>0.44</v>
      </c>
      <c r="E181" s="128">
        <v>0.9415</v>
      </c>
      <c r="F181" s="45">
        <v>1.2809999999999999</v>
      </c>
      <c r="G181" s="32">
        <v>1.3739999999999999</v>
      </c>
      <c r="H181" s="33">
        <v>1</v>
      </c>
    </row>
    <row r="182" spans="1:9" ht="20.100000000000001" customHeight="1" x14ac:dyDescent="0.25">
      <c r="A182" s="263"/>
      <c r="B182" s="2">
        <v>2030</v>
      </c>
      <c r="C182" s="20">
        <v>1.2</v>
      </c>
      <c r="D182" s="48">
        <v>0.44</v>
      </c>
      <c r="E182" s="128">
        <v>0.9415</v>
      </c>
      <c r="F182" s="45">
        <v>1.2809999999999999</v>
      </c>
      <c r="G182" s="32">
        <v>1.3739999999999999</v>
      </c>
      <c r="H182" s="33">
        <v>1</v>
      </c>
    </row>
    <row r="183" spans="1:9" ht="20.100000000000001" customHeight="1" x14ac:dyDescent="0.25">
      <c r="A183" s="263"/>
      <c r="B183" s="166"/>
      <c r="C183" s="395">
        <f>+(C182-C160)/C160</f>
        <v>3.4117647058823524</v>
      </c>
      <c r="D183" s="395">
        <f t="shared" ref="D183:H183" si="5">+(D182-D160)/D160</f>
        <v>0.62962962962962954</v>
      </c>
      <c r="E183" s="395">
        <f t="shared" si="5"/>
        <v>1.8939393939393895E-2</v>
      </c>
      <c r="F183" s="395">
        <f t="shared" si="5"/>
        <v>0.28099999999999992</v>
      </c>
      <c r="G183" s="395">
        <f t="shared" si="5"/>
        <v>0.63182897862232767</v>
      </c>
      <c r="H183" s="395">
        <f t="shared" si="5"/>
        <v>0</v>
      </c>
      <c r="I183" s="347" t="s">
        <v>147</v>
      </c>
    </row>
    <row r="184" spans="1:9" ht="20.100000000000001" customHeight="1" x14ac:dyDescent="0.25">
      <c r="A184" s="212"/>
    </row>
    <row r="185" spans="1:9" ht="34.5" customHeight="1" thickBot="1" x14ac:dyDescent="0.3">
      <c r="A185" s="262"/>
      <c r="B185" s="166"/>
      <c r="C185" s="2" t="s">
        <v>23</v>
      </c>
      <c r="D185" s="2" t="s">
        <v>24</v>
      </c>
      <c r="E185" s="2" t="s">
        <v>27</v>
      </c>
      <c r="F185" s="2" t="s">
        <v>26</v>
      </c>
      <c r="G185" s="2" t="s">
        <v>28</v>
      </c>
      <c r="H185" s="2" t="s">
        <v>29</v>
      </c>
    </row>
    <row r="186" spans="1:9" ht="20.100000000000001" customHeight="1" thickBot="1" x14ac:dyDescent="0.3">
      <c r="A186" s="986" t="s">
        <v>123</v>
      </c>
      <c r="B186" s="166">
        <v>2008</v>
      </c>
      <c r="C186" s="20"/>
      <c r="D186" s="26"/>
      <c r="E186" s="28"/>
      <c r="F186" s="30">
        <v>0.1</v>
      </c>
      <c r="G186" s="32">
        <v>7.6999999999999999E-2</v>
      </c>
      <c r="H186" s="33">
        <v>0.1</v>
      </c>
    </row>
    <row r="187" spans="1:9" ht="20.100000000000001" customHeight="1" thickBot="1" x14ac:dyDescent="0.3">
      <c r="A187" s="986"/>
      <c r="B187" s="166">
        <v>2009</v>
      </c>
      <c r="C187" s="20"/>
      <c r="D187" s="26"/>
      <c r="E187" s="28"/>
      <c r="F187" s="45">
        <v>0.105</v>
      </c>
      <c r="G187" s="32">
        <v>7.6999999999999999E-2</v>
      </c>
      <c r="H187" s="33">
        <v>0.1</v>
      </c>
    </row>
    <row r="188" spans="1:9" ht="20.100000000000001" customHeight="1" thickBot="1" x14ac:dyDescent="0.3">
      <c r="A188" s="986"/>
      <c r="B188" s="166">
        <v>2010</v>
      </c>
      <c r="C188" s="20"/>
      <c r="D188" s="26"/>
      <c r="E188" s="28"/>
      <c r="F188" s="45">
        <v>0.105</v>
      </c>
      <c r="G188" s="32">
        <v>7.9000000000000001E-2</v>
      </c>
      <c r="H188" s="33">
        <v>0.1</v>
      </c>
    </row>
    <row r="189" spans="1:9" ht="20.100000000000001" customHeight="1" thickBot="1" x14ac:dyDescent="0.3">
      <c r="A189" s="986"/>
      <c r="B189" s="166">
        <v>2011</v>
      </c>
      <c r="C189" s="20"/>
      <c r="D189" s="48"/>
      <c r="E189" s="28"/>
      <c r="F189" s="45">
        <v>0.11</v>
      </c>
      <c r="G189" s="32">
        <v>7.9000000000000001E-2</v>
      </c>
      <c r="H189" s="33">
        <v>0.1</v>
      </c>
    </row>
    <row r="190" spans="1:9" ht="20.100000000000001" customHeight="1" thickBot="1" x14ac:dyDescent="0.3">
      <c r="A190" s="986"/>
      <c r="B190" s="166">
        <v>2012</v>
      </c>
      <c r="C190" s="20"/>
      <c r="D190" s="48"/>
      <c r="E190" s="28"/>
      <c r="F190" s="45">
        <v>0.115</v>
      </c>
      <c r="G190" s="32">
        <v>7.9000000000000001E-2</v>
      </c>
      <c r="H190" s="33">
        <v>0.1</v>
      </c>
    </row>
    <row r="191" spans="1:9" ht="20.100000000000001" customHeight="1" thickBot="1" x14ac:dyDescent="0.3">
      <c r="A191" s="986"/>
      <c r="B191" s="166">
        <v>2013</v>
      </c>
      <c r="C191" s="20"/>
      <c r="D191" s="48"/>
      <c r="E191" s="130"/>
      <c r="F191" s="45">
        <v>0.12</v>
      </c>
      <c r="G191" s="170">
        <v>8.8200000000000001E-2</v>
      </c>
      <c r="H191" s="33">
        <v>0.1</v>
      </c>
    </row>
    <row r="192" spans="1:9" ht="20.100000000000001" customHeight="1" thickBot="1" x14ac:dyDescent="0.3">
      <c r="A192" s="986"/>
      <c r="B192" s="166">
        <v>2014</v>
      </c>
      <c r="C192" s="20"/>
      <c r="D192" s="48"/>
      <c r="E192" s="128"/>
      <c r="F192" s="45">
        <v>0.125</v>
      </c>
      <c r="G192" s="32">
        <v>9.74E-2</v>
      </c>
      <c r="H192" s="33">
        <v>0.1</v>
      </c>
    </row>
    <row r="193" spans="1:8" ht="20.100000000000001" customHeight="1" thickBot="1" x14ac:dyDescent="0.3">
      <c r="A193" s="986"/>
      <c r="B193" s="166">
        <v>2015</v>
      </c>
      <c r="C193" s="20"/>
      <c r="D193" s="48"/>
      <c r="E193" s="128"/>
      <c r="F193" s="45">
        <v>0.13100000000000001</v>
      </c>
      <c r="G193" s="32">
        <v>0.1066</v>
      </c>
      <c r="H193" s="33">
        <v>0.1</v>
      </c>
    </row>
    <row r="194" spans="1:8" ht="20.100000000000001" customHeight="1" thickBot="1" x14ac:dyDescent="0.3">
      <c r="A194" s="986"/>
      <c r="B194" s="166">
        <v>2016</v>
      </c>
      <c r="C194" s="20"/>
      <c r="D194" s="48"/>
      <c r="E194" s="128"/>
      <c r="F194" s="45">
        <v>0.13700000000000001</v>
      </c>
      <c r="G194" s="32">
        <v>0.1158</v>
      </c>
      <c r="H194" s="33">
        <v>0.1</v>
      </c>
    </row>
    <row r="195" spans="1:8" ht="20.100000000000001" customHeight="1" thickBot="1" x14ac:dyDescent="0.3">
      <c r="A195" s="986"/>
      <c r="B195" s="166">
        <v>2017</v>
      </c>
      <c r="C195" s="20"/>
      <c r="D195" s="48"/>
      <c r="E195" s="128"/>
      <c r="F195" s="45">
        <v>0.14299999999999999</v>
      </c>
      <c r="G195" s="32">
        <v>0.125</v>
      </c>
      <c r="H195" s="33">
        <v>0.1</v>
      </c>
    </row>
    <row r="196" spans="1:8" ht="20.100000000000001" customHeight="1" thickBot="1" x14ac:dyDescent="0.3">
      <c r="A196" s="986"/>
      <c r="B196" s="166">
        <v>2018</v>
      </c>
      <c r="C196" s="20"/>
      <c r="D196" s="48"/>
      <c r="E196" s="128"/>
      <c r="F196" s="45">
        <v>0.14899999999999999</v>
      </c>
      <c r="G196" s="32">
        <v>0.125</v>
      </c>
      <c r="H196" s="33">
        <v>0.1</v>
      </c>
    </row>
    <row r="197" spans="1:8" ht="20.100000000000001" customHeight="1" thickBot="1" x14ac:dyDescent="0.3">
      <c r="A197" s="262"/>
      <c r="B197" s="2">
        <v>2019</v>
      </c>
      <c r="C197" s="20"/>
      <c r="D197" s="48"/>
      <c r="E197" s="128">
        <v>0.02</v>
      </c>
      <c r="F197" s="45">
        <v>0.13400000000000001</v>
      </c>
      <c r="G197" s="329"/>
      <c r="H197" s="33">
        <v>0.1</v>
      </c>
    </row>
    <row r="198" spans="1:8" ht="20.100000000000001" customHeight="1" thickBot="1" x14ac:dyDescent="0.3">
      <c r="A198" s="262"/>
      <c r="B198" s="2">
        <v>2020</v>
      </c>
      <c r="C198" s="20"/>
      <c r="D198" s="48"/>
      <c r="E198" s="128">
        <v>0.02</v>
      </c>
      <c r="F198" s="45">
        <v>0.13400000000000001</v>
      </c>
      <c r="G198" s="329"/>
      <c r="H198" s="33">
        <v>0.1</v>
      </c>
    </row>
    <row r="199" spans="1:8" ht="20.100000000000001" customHeight="1" thickBot="1" x14ac:dyDescent="0.3">
      <c r="A199" s="262"/>
      <c r="B199" s="2">
        <v>2021</v>
      </c>
      <c r="C199" s="20"/>
      <c r="D199" s="48"/>
      <c r="E199" s="128">
        <v>0.04</v>
      </c>
      <c r="F199" s="45">
        <v>0.13400000000000001</v>
      </c>
      <c r="G199" s="329"/>
      <c r="H199" s="33">
        <v>0.1</v>
      </c>
    </row>
    <row r="200" spans="1:8" ht="20.100000000000001" customHeight="1" thickBot="1" x14ac:dyDescent="0.3">
      <c r="A200" s="262"/>
      <c r="B200" s="2">
        <v>2022</v>
      </c>
      <c r="C200" s="20"/>
      <c r="D200" s="48"/>
      <c r="E200" s="128">
        <v>0.04</v>
      </c>
      <c r="F200" s="45">
        <v>0.13400000000000001</v>
      </c>
      <c r="G200" s="329"/>
      <c r="H200" s="33">
        <v>0.1</v>
      </c>
    </row>
    <row r="201" spans="1:8" ht="20.100000000000001" customHeight="1" thickBot="1" x14ac:dyDescent="0.3">
      <c r="A201" s="262"/>
      <c r="B201" s="2">
        <v>2023</v>
      </c>
      <c r="C201" s="20"/>
      <c r="D201" s="48"/>
      <c r="E201" s="128">
        <v>4.5999999999999999E-2</v>
      </c>
      <c r="F201" s="45">
        <v>0.13400000000000001</v>
      </c>
      <c r="G201" s="329"/>
      <c r="H201" s="33">
        <v>0.1</v>
      </c>
    </row>
    <row r="202" spans="1:8" ht="20.100000000000001" customHeight="1" thickBot="1" x14ac:dyDescent="0.3">
      <c r="A202" s="262"/>
      <c r="B202" s="2">
        <v>2024</v>
      </c>
      <c r="C202" s="20"/>
      <c r="D202" s="48"/>
      <c r="E202" s="128">
        <v>5.2999999999999999E-2</v>
      </c>
      <c r="F202" s="45">
        <v>0.13400000000000001</v>
      </c>
      <c r="G202" s="329"/>
      <c r="H202" s="33">
        <v>0.1</v>
      </c>
    </row>
    <row r="203" spans="1:8" ht="20.100000000000001" customHeight="1" thickBot="1" x14ac:dyDescent="0.3">
      <c r="A203" s="262"/>
      <c r="B203" s="2">
        <v>2025</v>
      </c>
      <c r="C203" s="20"/>
      <c r="D203" s="48"/>
      <c r="E203" s="128">
        <v>5.2999999999999999E-2</v>
      </c>
      <c r="F203" s="45">
        <v>0.13400000000000001</v>
      </c>
      <c r="G203" s="329"/>
      <c r="H203" s="33">
        <v>0.1</v>
      </c>
    </row>
    <row r="204" spans="1:8" ht="20.100000000000001" customHeight="1" thickBot="1" x14ac:dyDescent="0.3">
      <c r="A204" s="262"/>
      <c r="B204" s="2">
        <v>2026</v>
      </c>
      <c r="C204" s="20"/>
      <c r="D204" s="48"/>
      <c r="E204" s="128">
        <v>5.2999999999999999E-2</v>
      </c>
      <c r="F204" s="45">
        <v>0.13400000000000001</v>
      </c>
      <c r="G204" s="329"/>
      <c r="H204" s="33">
        <v>0.1</v>
      </c>
    </row>
    <row r="205" spans="1:8" ht="20.100000000000001" customHeight="1" thickBot="1" x14ac:dyDescent="0.3">
      <c r="A205" s="262"/>
      <c r="B205" s="2">
        <v>2027</v>
      </c>
      <c r="C205" s="20"/>
      <c r="D205" s="48"/>
      <c r="E205" s="128">
        <v>5.2999999999999999E-2</v>
      </c>
      <c r="F205" s="45">
        <v>0.13400000000000001</v>
      </c>
      <c r="G205" s="329"/>
      <c r="H205" s="33">
        <v>0.1</v>
      </c>
    </row>
    <row r="206" spans="1:8" ht="20.100000000000001" customHeight="1" thickBot="1" x14ac:dyDescent="0.3">
      <c r="A206" s="262"/>
      <c r="B206" s="2">
        <v>2028</v>
      </c>
      <c r="C206" s="20"/>
      <c r="D206" s="48"/>
      <c r="E206" s="128">
        <v>5.2999999999999999E-2</v>
      </c>
      <c r="F206" s="45">
        <v>0.13400000000000001</v>
      </c>
      <c r="G206" s="329"/>
      <c r="H206" s="33">
        <v>0.1</v>
      </c>
    </row>
    <row r="207" spans="1:8" ht="20.100000000000001" customHeight="1" thickBot="1" x14ac:dyDescent="0.3">
      <c r="A207" s="262"/>
      <c r="B207" s="2">
        <v>2029</v>
      </c>
      <c r="C207" s="20"/>
      <c r="D207" s="48"/>
      <c r="E207" s="128">
        <v>5.2999999999999999E-2</v>
      </c>
      <c r="F207" s="45">
        <v>0.13400000000000001</v>
      </c>
      <c r="G207" s="329"/>
      <c r="H207" s="33">
        <v>0.1</v>
      </c>
    </row>
    <row r="208" spans="1:8" ht="20.100000000000001" customHeight="1" x14ac:dyDescent="0.25">
      <c r="A208" s="262"/>
      <c r="B208" s="2">
        <v>2030</v>
      </c>
      <c r="C208" s="20"/>
      <c r="D208" s="48"/>
      <c r="E208" s="128">
        <v>5.2999999999999999E-2</v>
      </c>
      <c r="F208" s="45">
        <v>0.13400000000000001</v>
      </c>
      <c r="G208" s="329"/>
      <c r="H208" s="33">
        <v>0.1</v>
      </c>
    </row>
    <row r="209" spans="1:9" ht="26.25" customHeight="1" x14ac:dyDescent="0.25">
      <c r="A209" s="262"/>
      <c r="B209" s="166"/>
      <c r="C209" s="395"/>
      <c r="D209" s="395"/>
      <c r="E209" s="266">
        <f>+(E208-E197)/E197</f>
        <v>1.6500000000000001</v>
      </c>
      <c r="F209" s="395">
        <f>+(F208-F186)/F186</f>
        <v>0.34</v>
      </c>
      <c r="G209" s="395">
        <f t="shared" ref="G209:H209" si="6">+(G208-G186)/G186</f>
        <v>-1</v>
      </c>
      <c r="H209" s="395">
        <f t="shared" si="6"/>
        <v>0</v>
      </c>
      <c r="I209" s="347" t="s">
        <v>147</v>
      </c>
    </row>
    <row r="210" spans="1:9" ht="20.100000000000001" customHeight="1" x14ac:dyDescent="0.25">
      <c r="A210" s="212"/>
    </row>
    <row r="211" spans="1:9" ht="20.100000000000001" customHeight="1" thickBot="1" x14ac:dyDescent="0.3">
      <c r="A211" s="986" t="s">
        <v>121</v>
      </c>
      <c r="B211" s="166"/>
      <c r="C211" s="2" t="s">
        <v>23</v>
      </c>
      <c r="D211" s="2" t="s">
        <v>24</v>
      </c>
      <c r="E211" s="2" t="s">
        <v>27</v>
      </c>
      <c r="F211" s="2" t="s">
        <v>26</v>
      </c>
      <c r="G211" s="2" t="s">
        <v>28</v>
      </c>
      <c r="H211" s="2" t="s">
        <v>29</v>
      </c>
    </row>
    <row r="212" spans="1:9" ht="20.100000000000001" customHeight="1" thickBot="1" x14ac:dyDescent="0.3">
      <c r="A212" s="986"/>
      <c r="B212" s="166">
        <v>2008</v>
      </c>
      <c r="C212" s="20">
        <v>21.25</v>
      </c>
      <c r="D212" s="26">
        <v>8.5</v>
      </c>
      <c r="E212" s="28">
        <v>55.43</v>
      </c>
      <c r="F212" s="30">
        <v>42.5</v>
      </c>
      <c r="G212" s="32">
        <v>42.5</v>
      </c>
      <c r="H212" s="335">
        <v>20</v>
      </c>
    </row>
    <row r="213" spans="1:9" ht="20.100000000000001" customHeight="1" thickBot="1" x14ac:dyDescent="0.3">
      <c r="A213" s="986"/>
      <c r="B213" s="166">
        <v>2009</v>
      </c>
      <c r="C213" s="20">
        <v>25.5</v>
      </c>
      <c r="D213" s="26">
        <v>8.7550000000000008</v>
      </c>
      <c r="E213" s="28">
        <v>56.54</v>
      </c>
      <c r="F213" s="45">
        <v>43.35</v>
      </c>
      <c r="G213" s="32">
        <v>42.5</v>
      </c>
      <c r="H213" s="33">
        <v>20</v>
      </c>
    </row>
    <row r="214" spans="1:9" ht="20.100000000000001" customHeight="1" thickBot="1" x14ac:dyDescent="0.3">
      <c r="A214" s="986"/>
      <c r="B214" s="166">
        <v>2010</v>
      </c>
      <c r="C214" s="20">
        <v>30.6</v>
      </c>
      <c r="D214" s="26">
        <v>9.83</v>
      </c>
      <c r="E214" s="28">
        <v>57.67</v>
      </c>
      <c r="F214" s="45">
        <v>43.35</v>
      </c>
      <c r="G214" s="32">
        <v>43.35</v>
      </c>
      <c r="H214" s="33">
        <v>20</v>
      </c>
    </row>
    <row r="215" spans="1:9" ht="20.100000000000001" customHeight="1" thickBot="1" x14ac:dyDescent="0.3">
      <c r="A215" s="986"/>
      <c r="B215" s="166">
        <v>2011</v>
      </c>
      <c r="C215" s="20">
        <v>36.700000000000003</v>
      </c>
      <c r="D215" s="48">
        <v>11.035</v>
      </c>
      <c r="E215" s="28">
        <v>58.82</v>
      </c>
      <c r="F215" s="45">
        <v>44.216999999999999</v>
      </c>
      <c r="G215" s="32">
        <v>43.35</v>
      </c>
      <c r="H215" s="33">
        <v>20</v>
      </c>
    </row>
    <row r="216" spans="1:9" ht="20.100000000000001" customHeight="1" thickBot="1" x14ac:dyDescent="0.3">
      <c r="A216" s="986"/>
      <c r="B216" s="166">
        <v>2012</v>
      </c>
      <c r="C216" s="20">
        <v>44.1</v>
      </c>
      <c r="D216" s="48">
        <v>12.39</v>
      </c>
      <c r="E216" s="28">
        <v>60</v>
      </c>
      <c r="F216" s="45">
        <v>45.100999999999999</v>
      </c>
      <c r="G216" s="32">
        <v>43.35</v>
      </c>
      <c r="H216" s="33">
        <v>20</v>
      </c>
    </row>
    <row r="217" spans="1:9" ht="20.100000000000001" customHeight="1" thickBot="1" x14ac:dyDescent="0.3">
      <c r="A217" s="986"/>
      <c r="B217" s="166">
        <v>2013</v>
      </c>
      <c r="C217" s="20">
        <v>50</v>
      </c>
      <c r="D217" s="48">
        <v>12.6</v>
      </c>
      <c r="E217" s="193">
        <v>60</v>
      </c>
      <c r="F217" s="45">
        <v>47.356000000000002</v>
      </c>
      <c r="G217" s="32">
        <v>43.35</v>
      </c>
      <c r="H217" s="33">
        <v>20</v>
      </c>
    </row>
    <row r="218" spans="1:9" ht="20.100000000000001" customHeight="1" thickBot="1" x14ac:dyDescent="0.3">
      <c r="A218" s="986"/>
      <c r="B218" s="166">
        <v>2014</v>
      </c>
      <c r="C218" s="20">
        <v>52</v>
      </c>
      <c r="D218" s="48">
        <v>12.9</v>
      </c>
      <c r="E218" s="28">
        <v>60</v>
      </c>
      <c r="F218" s="45">
        <v>49.723999999999997</v>
      </c>
      <c r="G218" s="32">
        <v>43.35</v>
      </c>
      <c r="H218" s="33">
        <v>20</v>
      </c>
    </row>
    <row r="219" spans="1:9" ht="20.100000000000001" customHeight="1" thickBot="1" x14ac:dyDescent="0.3">
      <c r="A219" s="986"/>
      <c r="B219" s="166">
        <v>2015</v>
      </c>
      <c r="C219" s="20">
        <v>54</v>
      </c>
      <c r="D219" s="48">
        <v>13.1</v>
      </c>
      <c r="E219" s="28">
        <v>60</v>
      </c>
      <c r="F219" s="45">
        <v>52.21</v>
      </c>
      <c r="G219" s="32">
        <v>43.35</v>
      </c>
      <c r="H219" s="33">
        <v>20</v>
      </c>
    </row>
    <row r="220" spans="1:9" ht="20.100000000000001" customHeight="1" thickBot="1" x14ac:dyDescent="0.3">
      <c r="A220" s="986"/>
      <c r="B220" s="166">
        <v>2016</v>
      </c>
      <c r="C220" s="20">
        <v>56</v>
      </c>
      <c r="D220" s="48">
        <v>13.4</v>
      </c>
      <c r="E220" s="28">
        <v>60</v>
      </c>
      <c r="F220" s="45">
        <v>54.820999999999998</v>
      </c>
      <c r="G220" s="32">
        <v>43.35</v>
      </c>
      <c r="H220" s="33">
        <v>20</v>
      </c>
    </row>
    <row r="221" spans="1:9" ht="20.100000000000001" customHeight="1" thickBot="1" x14ac:dyDescent="0.3">
      <c r="A221" s="986"/>
      <c r="B221" s="166">
        <v>2017</v>
      </c>
      <c r="C221" s="20">
        <v>58</v>
      </c>
      <c r="D221" s="48">
        <v>13.7</v>
      </c>
      <c r="E221" s="28">
        <v>60</v>
      </c>
      <c r="F221" s="45">
        <v>57.561999999999998</v>
      </c>
      <c r="G221" s="32">
        <v>43.35</v>
      </c>
      <c r="H221" s="33">
        <v>20</v>
      </c>
    </row>
    <row r="222" spans="1:9" ht="20.100000000000001" customHeight="1" thickBot="1" x14ac:dyDescent="0.3">
      <c r="A222" s="986"/>
      <c r="B222" s="166">
        <v>2018</v>
      </c>
      <c r="C222" s="20">
        <v>60</v>
      </c>
      <c r="D222" s="192">
        <v>14</v>
      </c>
      <c r="E222" s="28">
        <v>60</v>
      </c>
      <c r="F222" s="45">
        <v>60.643999999999998</v>
      </c>
      <c r="G222" s="32">
        <v>43.35</v>
      </c>
      <c r="H222" s="33">
        <v>20</v>
      </c>
    </row>
    <row r="223" spans="1:9" ht="20.100000000000001" customHeight="1" thickBot="1" x14ac:dyDescent="0.3">
      <c r="A223" s="262"/>
      <c r="B223" s="2">
        <v>2019</v>
      </c>
      <c r="C223" s="20">
        <v>60</v>
      </c>
      <c r="D223" s="192">
        <v>14</v>
      </c>
      <c r="E223" s="28">
        <v>60</v>
      </c>
      <c r="F223" s="45">
        <v>54.396000000000001</v>
      </c>
      <c r="G223" s="32">
        <v>43.35</v>
      </c>
      <c r="H223" s="33">
        <v>20</v>
      </c>
    </row>
    <row r="224" spans="1:9" ht="20.100000000000001" customHeight="1" thickBot="1" x14ac:dyDescent="0.3">
      <c r="A224" s="262"/>
      <c r="B224" s="2">
        <v>2020</v>
      </c>
      <c r="C224" s="20">
        <v>60</v>
      </c>
      <c r="D224" s="192">
        <v>14</v>
      </c>
      <c r="E224" s="28">
        <v>60</v>
      </c>
      <c r="F224" s="45">
        <v>54.396000000000001</v>
      </c>
      <c r="G224" s="32">
        <v>43.35</v>
      </c>
      <c r="H224" s="33">
        <v>20</v>
      </c>
    </row>
    <row r="225" spans="1:9" ht="20.100000000000001" customHeight="1" thickBot="1" x14ac:dyDescent="0.3">
      <c r="A225" s="262"/>
      <c r="B225" s="2">
        <v>2021</v>
      </c>
      <c r="C225" s="20">
        <v>60</v>
      </c>
      <c r="D225" s="192">
        <v>14</v>
      </c>
      <c r="E225" s="28">
        <v>60</v>
      </c>
      <c r="F225" s="45">
        <v>54.396000000000001</v>
      </c>
      <c r="G225" s="32">
        <v>43.35</v>
      </c>
      <c r="H225" s="33">
        <v>20</v>
      </c>
    </row>
    <row r="226" spans="1:9" ht="20.100000000000001" customHeight="1" thickBot="1" x14ac:dyDescent="0.3">
      <c r="A226" s="262"/>
      <c r="B226" s="2">
        <v>2022</v>
      </c>
      <c r="C226" s="20">
        <v>60</v>
      </c>
      <c r="D226" s="192">
        <v>14</v>
      </c>
      <c r="E226" s="28">
        <v>60</v>
      </c>
      <c r="F226" s="45">
        <v>54.396000000000001</v>
      </c>
      <c r="G226" s="32">
        <v>43.35</v>
      </c>
      <c r="H226" s="33">
        <v>20</v>
      </c>
    </row>
    <row r="227" spans="1:9" ht="20.100000000000001" customHeight="1" thickBot="1" x14ac:dyDescent="0.3">
      <c r="A227" s="262"/>
      <c r="B227" s="2">
        <v>2023</v>
      </c>
      <c r="C227" s="20">
        <v>60</v>
      </c>
      <c r="D227" s="192">
        <v>14</v>
      </c>
      <c r="E227" s="28">
        <v>60</v>
      </c>
      <c r="F227" s="45">
        <v>54.396000000000001</v>
      </c>
      <c r="G227" s="32">
        <v>43.35</v>
      </c>
      <c r="H227" s="33">
        <v>20</v>
      </c>
    </row>
    <row r="228" spans="1:9" ht="20.100000000000001" customHeight="1" thickBot="1" x14ac:dyDescent="0.3">
      <c r="A228" s="262"/>
      <c r="B228" s="2">
        <v>2024</v>
      </c>
      <c r="C228" s="20">
        <v>60</v>
      </c>
      <c r="D228" s="192">
        <v>14</v>
      </c>
      <c r="E228" s="28">
        <v>60</v>
      </c>
      <c r="F228" s="45">
        <v>54.396000000000001</v>
      </c>
      <c r="G228" s="32">
        <v>43.35</v>
      </c>
      <c r="H228" s="33">
        <v>20</v>
      </c>
    </row>
    <row r="229" spans="1:9" ht="20.100000000000001" customHeight="1" thickBot="1" x14ac:dyDescent="0.3">
      <c r="A229" s="262"/>
      <c r="B229" s="2">
        <v>2025</v>
      </c>
      <c r="C229" s="20">
        <v>60</v>
      </c>
      <c r="D229" s="192">
        <v>14</v>
      </c>
      <c r="E229" s="28">
        <v>60</v>
      </c>
      <c r="F229" s="45">
        <v>54.396000000000001</v>
      </c>
      <c r="G229" s="32">
        <v>43.35</v>
      </c>
      <c r="H229" s="33">
        <v>20</v>
      </c>
    </row>
    <row r="230" spans="1:9" ht="20.100000000000001" customHeight="1" thickBot="1" x14ac:dyDescent="0.3">
      <c r="A230" s="262"/>
      <c r="B230" s="2">
        <v>2026</v>
      </c>
      <c r="C230" s="20">
        <v>60</v>
      </c>
      <c r="D230" s="192">
        <v>14</v>
      </c>
      <c r="E230" s="28">
        <v>60</v>
      </c>
      <c r="F230" s="45">
        <v>54.396000000000001</v>
      </c>
      <c r="G230" s="32">
        <v>43.35</v>
      </c>
      <c r="H230" s="33">
        <v>20</v>
      </c>
    </row>
    <row r="231" spans="1:9" ht="20.100000000000001" customHeight="1" thickBot="1" x14ac:dyDescent="0.3">
      <c r="A231" s="262"/>
      <c r="B231" s="2">
        <v>2027</v>
      </c>
      <c r="C231" s="20">
        <v>60</v>
      </c>
      <c r="D231" s="192">
        <v>14</v>
      </c>
      <c r="E231" s="28">
        <v>60</v>
      </c>
      <c r="F231" s="45">
        <v>54.396000000000001</v>
      </c>
      <c r="G231" s="32">
        <v>43.35</v>
      </c>
      <c r="H231" s="33">
        <v>20</v>
      </c>
    </row>
    <row r="232" spans="1:9" ht="20.100000000000001" customHeight="1" thickBot="1" x14ac:dyDescent="0.3">
      <c r="A232" s="262"/>
      <c r="B232" s="2">
        <v>2028</v>
      </c>
      <c r="C232" s="20">
        <v>60</v>
      </c>
      <c r="D232" s="192">
        <v>14</v>
      </c>
      <c r="E232" s="28">
        <v>60</v>
      </c>
      <c r="F232" s="45">
        <v>54.396000000000001</v>
      </c>
      <c r="G232" s="32">
        <v>43.35</v>
      </c>
      <c r="H232" s="33">
        <v>20</v>
      </c>
    </row>
    <row r="233" spans="1:9" ht="20.100000000000001" customHeight="1" thickBot="1" x14ac:dyDescent="0.3">
      <c r="A233" s="262"/>
      <c r="B233" s="2">
        <v>2029</v>
      </c>
      <c r="C233" s="20">
        <v>60</v>
      </c>
      <c r="D233" s="192">
        <v>14</v>
      </c>
      <c r="E233" s="28">
        <v>60</v>
      </c>
      <c r="F233" s="45">
        <v>54.396000000000001</v>
      </c>
      <c r="G233" s="32">
        <v>43.35</v>
      </c>
      <c r="H233" s="33">
        <v>20</v>
      </c>
    </row>
    <row r="234" spans="1:9" ht="20.100000000000001" customHeight="1" x14ac:dyDescent="0.25">
      <c r="A234" s="262"/>
      <c r="B234" s="2">
        <v>2030</v>
      </c>
      <c r="C234" s="20">
        <v>60</v>
      </c>
      <c r="D234" s="192">
        <v>14</v>
      </c>
      <c r="E234" s="28">
        <v>60</v>
      </c>
      <c r="F234" s="45">
        <v>54.396000000000001</v>
      </c>
      <c r="G234" s="32">
        <v>43.35</v>
      </c>
      <c r="H234" s="33">
        <v>20</v>
      </c>
    </row>
    <row r="235" spans="1:9" ht="20.100000000000001" customHeight="1" x14ac:dyDescent="0.25">
      <c r="A235" s="262"/>
      <c r="B235" s="166"/>
      <c r="C235" s="395">
        <f>+(C234-C216)/C216</f>
        <v>0.36054421768707479</v>
      </c>
      <c r="D235" s="395">
        <f t="shared" ref="D235:H235" si="7">+(D234-D216)/D216</f>
        <v>0.1299435028248587</v>
      </c>
      <c r="E235" s="395">
        <f t="shared" si="7"/>
        <v>0</v>
      </c>
      <c r="F235" s="395">
        <f t="shared" si="7"/>
        <v>0.2060929912862243</v>
      </c>
      <c r="G235" s="395">
        <f t="shared" si="7"/>
        <v>0</v>
      </c>
      <c r="H235" s="395">
        <f t="shared" si="7"/>
        <v>0</v>
      </c>
      <c r="I235" s="347" t="s">
        <v>147</v>
      </c>
    </row>
    <row r="236" spans="1:9" ht="20.100000000000001" customHeight="1" x14ac:dyDescent="0.25">
      <c r="A236" s="212"/>
    </row>
    <row r="237" spans="1:9" ht="20.100000000000001" customHeight="1" thickBot="1" x14ac:dyDescent="0.3">
      <c r="A237" s="986" t="s">
        <v>122</v>
      </c>
      <c r="B237" s="166"/>
      <c r="C237" s="2" t="s">
        <v>23</v>
      </c>
      <c r="D237" s="2" t="s">
        <v>24</v>
      </c>
      <c r="E237" s="2" t="s">
        <v>27</v>
      </c>
      <c r="F237" s="2" t="s">
        <v>26</v>
      </c>
      <c r="G237" s="2" t="s">
        <v>28</v>
      </c>
      <c r="H237" s="2" t="s">
        <v>29</v>
      </c>
    </row>
    <row r="238" spans="1:9" ht="20.100000000000001" customHeight="1" thickBot="1" x14ac:dyDescent="0.3">
      <c r="A238" s="986"/>
      <c r="B238" s="166">
        <v>2008</v>
      </c>
      <c r="C238" s="213">
        <v>1.6</v>
      </c>
      <c r="D238" s="27">
        <v>0.85</v>
      </c>
      <c r="E238" s="29">
        <v>8.5</v>
      </c>
      <c r="F238" s="31">
        <v>4.25</v>
      </c>
      <c r="G238" s="32"/>
      <c r="H238" s="335">
        <v>2</v>
      </c>
    </row>
    <row r="239" spans="1:9" ht="20.100000000000001" customHeight="1" thickBot="1" x14ac:dyDescent="0.3">
      <c r="A239" s="986"/>
      <c r="B239" s="166">
        <v>2009</v>
      </c>
      <c r="C239" s="21">
        <v>1.9</v>
      </c>
      <c r="D239" s="27">
        <v>0.876</v>
      </c>
      <c r="E239" s="29">
        <v>8.5</v>
      </c>
      <c r="F239" s="46">
        <v>4.335</v>
      </c>
      <c r="G239" s="32"/>
      <c r="H239" s="33">
        <v>2</v>
      </c>
    </row>
    <row r="240" spans="1:9" ht="20.100000000000001" customHeight="1" thickBot="1" x14ac:dyDescent="0.3">
      <c r="A240" s="986"/>
      <c r="B240" s="166">
        <v>2010</v>
      </c>
      <c r="C240" s="21">
        <v>2.2999999999999998</v>
      </c>
      <c r="D240" s="27">
        <v>0.98299999999999998</v>
      </c>
      <c r="E240" s="29">
        <v>8.5</v>
      </c>
      <c r="F240" s="46">
        <v>4.335</v>
      </c>
      <c r="G240" s="32"/>
      <c r="H240" s="33">
        <v>2</v>
      </c>
    </row>
    <row r="241" spans="1:8" ht="20.100000000000001" customHeight="1" thickBot="1" x14ac:dyDescent="0.3">
      <c r="A241" s="986"/>
      <c r="B241" s="166">
        <v>2011</v>
      </c>
      <c r="C241" s="21">
        <v>2.7</v>
      </c>
      <c r="D241" s="49">
        <v>1.1040000000000001</v>
      </c>
      <c r="E241" s="29">
        <v>8.5</v>
      </c>
      <c r="F241" s="46">
        <v>4.4219999999999997</v>
      </c>
      <c r="G241" s="32"/>
      <c r="H241" s="33">
        <v>2</v>
      </c>
    </row>
    <row r="242" spans="1:8" ht="20.100000000000001" customHeight="1" thickBot="1" x14ac:dyDescent="0.3">
      <c r="A242" s="986"/>
      <c r="B242" s="166">
        <v>2012</v>
      </c>
      <c r="C242" s="21">
        <v>3</v>
      </c>
      <c r="D242" s="49">
        <v>1.2390000000000001</v>
      </c>
      <c r="E242" s="29">
        <v>8.5</v>
      </c>
      <c r="F242" s="46">
        <v>4.51</v>
      </c>
      <c r="G242" s="32"/>
      <c r="H242" s="33">
        <v>2</v>
      </c>
    </row>
    <row r="243" spans="1:8" ht="20.100000000000001" customHeight="1" thickBot="1" x14ac:dyDescent="0.3">
      <c r="A243" s="986"/>
      <c r="B243" s="166">
        <v>2013</v>
      </c>
      <c r="C243" s="21">
        <v>3</v>
      </c>
      <c r="D243" s="49">
        <v>1.26</v>
      </c>
      <c r="E243" s="29">
        <v>8.5</v>
      </c>
      <c r="F243" s="46">
        <v>4.7359999999999998</v>
      </c>
      <c r="G243" s="32"/>
      <c r="H243" s="33">
        <v>2</v>
      </c>
    </row>
    <row r="244" spans="1:8" ht="20.100000000000001" customHeight="1" thickBot="1" x14ac:dyDescent="0.3">
      <c r="A244" s="986"/>
      <c r="B244" s="166">
        <v>2014</v>
      </c>
      <c r="C244" s="21">
        <v>3.4</v>
      </c>
      <c r="D244" s="49">
        <v>1.29</v>
      </c>
      <c r="E244" s="29">
        <v>8.5</v>
      </c>
      <c r="F244" s="46">
        <v>4.9729999999999999</v>
      </c>
      <c r="G244" s="32"/>
      <c r="H244" s="33">
        <v>2</v>
      </c>
    </row>
    <row r="245" spans="1:8" ht="20.100000000000001" customHeight="1" thickBot="1" x14ac:dyDescent="0.3">
      <c r="A245" s="986"/>
      <c r="B245" s="166">
        <v>2015</v>
      </c>
      <c r="C245" s="21">
        <v>3.8</v>
      </c>
      <c r="D245" s="49">
        <v>1.31</v>
      </c>
      <c r="E245" s="29">
        <v>8.5</v>
      </c>
      <c r="F245" s="46">
        <v>5.2220000000000004</v>
      </c>
      <c r="G245" s="32"/>
      <c r="H245" s="33">
        <v>2</v>
      </c>
    </row>
    <row r="246" spans="1:8" ht="20.100000000000001" customHeight="1" thickBot="1" x14ac:dyDescent="0.3">
      <c r="A246" s="986"/>
      <c r="B246" s="166">
        <v>2016</v>
      </c>
      <c r="C246" s="21">
        <v>4.2</v>
      </c>
      <c r="D246" s="49">
        <v>1.34</v>
      </c>
      <c r="E246" s="29">
        <v>8.5</v>
      </c>
      <c r="F246" s="46">
        <v>5.4829999999999997</v>
      </c>
      <c r="G246" s="32"/>
      <c r="H246" s="33">
        <v>2</v>
      </c>
    </row>
    <row r="247" spans="1:8" ht="20.100000000000001" customHeight="1" thickBot="1" x14ac:dyDescent="0.3">
      <c r="A247" s="986"/>
      <c r="B247" s="166">
        <v>2017</v>
      </c>
      <c r="C247" s="21">
        <v>4.5999999999999996</v>
      </c>
      <c r="D247" s="49">
        <v>1.37</v>
      </c>
      <c r="E247" s="29">
        <v>8.5</v>
      </c>
      <c r="F247" s="46">
        <v>5.7370000000000001</v>
      </c>
      <c r="G247" s="32"/>
      <c r="H247" s="33">
        <v>2</v>
      </c>
    </row>
    <row r="248" spans="1:8" ht="20.100000000000001" customHeight="1" thickBot="1" x14ac:dyDescent="0.3">
      <c r="A248" s="986"/>
      <c r="B248" s="166">
        <v>2018</v>
      </c>
      <c r="C248" s="21">
        <v>5</v>
      </c>
      <c r="D248" s="49">
        <v>1.4</v>
      </c>
      <c r="E248" s="29">
        <v>8.5</v>
      </c>
      <c r="F248" s="46">
        <v>6.0449999999999999</v>
      </c>
      <c r="G248" s="32"/>
      <c r="H248" s="33">
        <v>2</v>
      </c>
    </row>
    <row r="249" spans="1:8" ht="20.100000000000001" customHeight="1" thickBot="1" x14ac:dyDescent="0.3">
      <c r="A249" s="262"/>
      <c r="B249" s="2">
        <v>2019</v>
      </c>
      <c r="C249" s="21">
        <v>5</v>
      </c>
      <c r="D249" s="49">
        <v>1.4</v>
      </c>
      <c r="E249" s="29">
        <v>8.5</v>
      </c>
      <c r="F249" s="46">
        <v>5.4409999999999998</v>
      </c>
      <c r="G249" s="329"/>
      <c r="H249" s="33">
        <v>2</v>
      </c>
    </row>
    <row r="250" spans="1:8" ht="20.100000000000001" customHeight="1" thickBot="1" x14ac:dyDescent="0.3">
      <c r="A250" s="262"/>
      <c r="B250" s="2">
        <v>2020</v>
      </c>
      <c r="C250" s="21">
        <v>5</v>
      </c>
      <c r="D250" s="49">
        <v>1.4</v>
      </c>
      <c r="E250" s="29">
        <v>8.5</v>
      </c>
      <c r="F250" s="46">
        <v>5.4409999999999998</v>
      </c>
      <c r="G250" s="329"/>
      <c r="H250" s="33">
        <v>2</v>
      </c>
    </row>
    <row r="251" spans="1:8" ht="20.100000000000001" customHeight="1" thickBot="1" x14ac:dyDescent="0.3">
      <c r="A251" s="262"/>
      <c r="B251" s="2">
        <v>2021</v>
      </c>
      <c r="C251" s="21">
        <v>5</v>
      </c>
      <c r="D251" s="49">
        <v>1.4</v>
      </c>
      <c r="E251" s="29">
        <v>8.5</v>
      </c>
      <c r="F251" s="46">
        <v>5.4409999999999998</v>
      </c>
      <c r="G251" s="329"/>
      <c r="H251" s="33">
        <v>2</v>
      </c>
    </row>
    <row r="252" spans="1:8" ht="20.100000000000001" customHeight="1" thickBot="1" x14ac:dyDescent="0.3">
      <c r="A252" s="262"/>
      <c r="B252" s="2">
        <v>2022</v>
      </c>
      <c r="C252" s="21">
        <v>5</v>
      </c>
      <c r="D252" s="49">
        <v>1.4</v>
      </c>
      <c r="E252" s="29">
        <v>8.5</v>
      </c>
      <c r="F252" s="46">
        <v>5.4409999999999998</v>
      </c>
      <c r="G252" s="329"/>
      <c r="H252" s="33">
        <v>2</v>
      </c>
    </row>
    <row r="253" spans="1:8" ht="20.100000000000001" customHeight="1" thickBot="1" x14ac:dyDescent="0.3">
      <c r="A253" s="262"/>
      <c r="B253" s="2">
        <v>2023</v>
      </c>
      <c r="C253" s="21">
        <v>5</v>
      </c>
      <c r="D253" s="49">
        <v>1.4</v>
      </c>
      <c r="E253" s="29">
        <v>8.5</v>
      </c>
      <c r="F253" s="46">
        <v>5.4409999999999998</v>
      </c>
      <c r="G253" s="329"/>
      <c r="H253" s="33">
        <v>2</v>
      </c>
    </row>
    <row r="254" spans="1:8" ht="20.100000000000001" customHeight="1" thickBot="1" x14ac:dyDescent="0.3">
      <c r="A254" s="262"/>
      <c r="B254" s="2">
        <v>2024</v>
      </c>
      <c r="C254" s="437">
        <v>5</v>
      </c>
      <c r="D254" s="438">
        <v>1.4</v>
      </c>
      <c r="E254" s="439">
        <v>8.5</v>
      </c>
      <c r="F254" s="440">
        <v>5.4409999999999998</v>
      </c>
      <c r="G254" s="329"/>
      <c r="H254" s="432">
        <v>2</v>
      </c>
    </row>
    <row r="255" spans="1:8" ht="20.100000000000001" customHeight="1" thickBot="1" x14ac:dyDescent="0.3">
      <c r="A255" s="262"/>
      <c r="B255" s="2">
        <v>2025</v>
      </c>
      <c r="C255" s="437">
        <v>5</v>
      </c>
      <c r="D255" s="438">
        <v>1.4</v>
      </c>
      <c r="E255" s="439">
        <v>8.5</v>
      </c>
      <c r="F255" s="440">
        <v>5.4409999999999998</v>
      </c>
      <c r="G255" s="329"/>
      <c r="H255" s="432">
        <v>2</v>
      </c>
    </row>
    <row r="256" spans="1:8" ht="20.100000000000001" customHeight="1" thickBot="1" x14ac:dyDescent="0.3">
      <c r="A256" s="262"/>
      <c r="B256" s="2">
        <v>2026</v>
      </c>
      <c r="C256" s="437">
        <v>5</v>
      </c>
      <c r="D256" s="438">
        <v>1.4</v>
      </c>
      <c r="E256" s="439">
        <v>8.5</v>
      </c>
      <c r="F256" s="440">
        <v>5.4409999999999998</v>
      </c>
      <c r="G256" s="329"/>
      <c r="H256" s="432">
        <v>2</v>
      </c>
    </row>
    <row r="257" spans="1:20" ht="20.100000000000001" customHeight="1" thickBot="1" x14ac:dyDescent="0.3">
      <c r="A257" s="262"/>
      <c r="B257" s="2">
        <v>2027</v>
      </c>
      <c r="C257" s="437">
        <v>5</v>
      </c>
      <c r="D257" s="438">
        <v>1.4</v>
      </c>
      <c r="E257" s="439">
        <v>8.5</v>
      </c>
      <c r="F257" s="440">
        <v>5.4409999999999998</v>
      </c>
      <c r="G257" s="329"/>
      <c r="H257" s="432">
        <v>2</v>
      </c>
    </row>
    <row r="258" spans="1:20" ht="20.100000000000001" customHeight="1" thickBot="1" x14ac:dyDescent="0.3">
      <c r="A258" s="262"/>
      <c r="B258" s="2">
        <v>2028</v>
      </c>
      <c r="C258" s="437">
        <v>5</v>
      </c>
      <c r="D258" s="438">
        <v>1.4</v>
      </c>
      <c r="E258" s="439">
        <v>8.5</v>
      </c>
      <c r="F258" s="440">
        <v>5.4409999999999998</v>
      </c>
      <c r="G258" s="329"/>
      <c r="H258" s="432">
        <v>2</v>
      </c>
    </row>
    <row r="259" spans="1:20" ht="20.100000000000001" customHeight="1" thickBot="1" x14ac:dyDescent="0.3">
      <c r="A259" s="262"/>
      <c r="B259" s="2">
        <v>2029</v>
      </c>
      <c r="C259" s="437">
        <v>5</v>
      </c>
      <c r="D259" s="438">
        <v>1.4</v>
      </c>
      <c r="E259" s="439">
        <v>8.5</v>
      </c>
      <c r="F259" s="440">
        <v>5.4409999999999998</v>
      </c>
      <c r="G259" s="329"/>
      <c r="H259" s="432">
        <v>2</v>
      </c>
    </row>
    <row r="260" spans="1:20" ht="20.100000000000001" customHeight="1" thickBot="1" x14ac:dyDescent="0.3">
      <c r="A260" s="262"/>
      <c r="B260" s="2">
        <v>2030</v>
      </c>
      <c r="C260" s="437">
        <v>5</v>
      </c>
      <c r="D260" s="438">
        <v>1.4</v>
      </c>
      <c r="E260" s="439">
        <v>8.5</v>
      </c>
      <c r="F260" s="440">
        <v>5.4409999999999998</v>
      </c>
      <c r="G260" s="329"/>
      <c r="H260" s="432">
        <v>2</v>
      </c>
    </row>
    <row r="261" spans="1:20" ht="20.100000000000001" customHeight="1" x14ac:dyDescent="0.25">
      <c r="A261" s="262"/>
      <c r="B261" s="166"/>
      <c r="C261" s="436">
        <f>+(C260-C238)/C238</f>
        <v>2.125</v>
      </c>
      <c r="D261" s="436">
        <f t="shared" ref="D261:H261" si="8">+(D260-D238)/D238</f>
        <v>0.64705882352941169</v>
      </c>
      <c r="E261" s="436">
        <f t="shared" si="8"/>
        <v>0</v>
      </c>
      <c r="F261" s="436">
        <f t="shared" si="8"/>
        <v>0.28023529411764703</v>
      </c>
      <c r="G261" s="436"/>
      <c r="H261" s="436">
        <f t="shared" si="8"/>
        <v>0</v>
      </c>
      <c r="I261" s="347" t="s">
        <v>147</v>
      </c>
    </row>
    <row r="262" spans="1:20" ht="19.5" customHeight="1" x14ac:dyDescent="0.25"/>
    <row r="263" spans="1:20" ht="13.8" thickBot="1" x14ac:dyDescent="0.3"/>
    <row r="264" spans="1:20" s="180" customFormat="1" ht="101.25" customHeight="1" thickBot="1" x14ac:dyDescent="0.3">
      <c r="A264" s="182"/>
      <c r="B264" s="187" t="s">
        <v>30</v>
      </c>
      <c r="C264" s="188" t="s">
        <v>0</v>
      </c>
      <c r="D264" s="211" t="s">
        <v>118</v>
      </c>
      <c r="E264" s="189" t="s">
        <v>1</v>
      </c>
      <c r="F264" s="189" t="s">
        <v>2</v>
      </c>
      <c r="G264" s="189" t="s">
        <v>13</v>
      </c>
      <c r="H264" s="189" t="s">
        <v>14</v>
      </c>
      <c r="I264" s="189" t="s">
        <v>10</v>
      </c>
      <c r="J264" s="189" t="s">
        <v>18</v>
      </c>
      <c r="K264" s="396" t="s">
        <v>7</v>
      </c>
      <c r="L264" s="190" t="s">
        <v>8</v>
      </c>
      <c r="M264"/>
      <c r="P264"/>
      <c r="T264"/>
    </row>
    <row r="265" spans="1:20" ht="12.75" customHeight="1" x14ac:dyDescent="0.25">
      <c r="A265" s="909" t="s">
        <v>140</v>
      </c>
      <c r="B265" s="197" t="s">
        <v>23</v>
      </c>
      <c r="C265" s="442">
        <f>+$C27</f>
        <v>0.2711864406779661</v>
      </c>
      <c r="D265" s="457" t="s">
        <v>144</v>
      </c>
      <c r="E265" s="442">
        <f>+$C$53</f>
        <v>0.49999999999999989</v>
      </c>
      <c r="F265" s="442">
        <f>+$C79</f>
        <v>-0.10000000000000009</v>
      </c>
      <c r="G265" s="442">
        <f>+$C105</f>
        <v>0.37614678899082565</v>
      </c>
      <c r="H265" s="442">
        <f>+$C131</f>
        <v>1.6086956521739126</v>
      </c>
      <c r="I265" s="442">
        <f>+$C183</f>
        <v>3.4117647058823524</v>
      </c>
      <c r="J265" s="457" t="s">
        <v>144</v>
      </c>
      <c r="K265" s="442">
        <f>+($C$228-$C$212)/$C$212</f>
        <v>1.8235294117647058</v>
      </c>
      <c r="L265" s="451">
        <f>+($C$254-$C$238)/$C$238</f>
        <v>2.125</v>
      </c>
    </row>
    <row r="266" spans="1:20" ht="13.8" thickBot="1" x14ac:dyDescent="0.3">
      <c r="A266" s="985"/>
      <c r="B266" s="198" t="s">
        <v>24</v>
      </c>
      <c r="C266" s="199">
        <f>+$D27</f>
        <v>0.65</v>
      </c>
      <c r="D266" s="199">
        <f>+$D157</f>
        <v>0</v>
      </c>
      <c r="E266" s="199">
        <f>+$D$53</f>
        <v>0.64</v>
      </c>
      <c r="F266" s="199">
        <f>+$D79</f>
        <v>0.64</v>
      </c>
      <c r="G266" s="199">
        <f>+$D105</f>
        <v>0.65</v>
      </c>
      <c r="H266" s="199" t="s">
        <v>144</v>
      </c>
      <c r="I266" s="199">
        <f>+$D183</f>
        <v>0.62962962962962954</v>
      </c>
      <c r="J266" s="199" t="s">
        <v>144</v>
      </c>
      <c r="K266" s="199">
        <f>+($D$228-$D$212)/$D$212</f>
        <v>0.6470588235294118</v>
      </c>
      <c r="L266" s="441">
        <f>+($D$254-$D$238)/$D$238</f>
        <v>0.64705882352941169</v>
      </c>
    </row>
    <row r="267" spans="1:20" x14ac:dyDescent="0.25">
      <c r="A267" s="985"/>
      <c r="B267" s="394" t="s">
        <v>27</v>
      </c>
      <c r="C267" s="458">
        <f>+$E27</f>
        <v>2.3188405797101307E-2</v>
      </c>
      <c r="D267" s="458">
        <f>+$E27</f>
        <v>2.3188405797101307E-2</v>
      </c>
      <c r="E267" s="458">
        <f>+$E27</f>
        <v>2.3188405797101307E-2</v>
      </c>
      <c r="F267" s="458">
        <f>+$E27</f>
        <v>2.3188405797101307E-2</v>
      </c>
      <c r="G267" s="458">
        <f>+$E105</f>
        <v>2.0123839009287943E-2</v>
      </c>
      <c r="H267" s="459">
        <f>+$E131</f>
        <v>1.625</v>
      </c>
      <c r="I267" s="458">
        <f>+$E183</f>
        <v>1.8939393939393895E-2</v>
      </c>
      <c r="J267" s="459">
        <f>+$E209</f>
        <v>1.6500000000000001</v>
      </c>
      <c r="K267" s="200">
        <v>0</v>
      </c>
      <c r="L267" s="201">
        <v>0</v>
      </c>
      <c r="O267" s="330"/>
    </row>
    <row r="268" spans="1:20" x14ac:dyDescent="0.25">
      <c r="A268" s="985"/>
      <c r="B268" s="202" t="s">
        <v>26</v>
      </c>
      <c r="C268" s="203">
        <f>+$F27</f>
        <v>0.28000000000000008</v>
      </c>
      <c r="D268" s="203">
        <f>+$F157</f>
        <v>0.20754716981132082</v>
      </c>
      <c r="E268" s="203">
        <f>+$F53</f>
        <v>0.27999999999999997</v>
      </c>
      <c r="F268" s="203">
        <f>+$F79</f>
        <v>0.28499999999999998</v>
      </c>
      <c r="G268" s="203">
        <f>+$F105</f>
        <v>0.28571428571428581</v>
      </c>
      <c r="H268" s="203">
        <f>+$F131</f>
        <v>0</v>
      </c>
      <c r="I268" s="203">
        <f>+$F183</f>
        <v>0.28099999999999992</v>
      </c>
      <c r="J268" s="203">
        <f>+$F209</f>
        <v>0.34</v>
      </c>
      <c r="K268" s="203">
        <f>$F235</f>
        <v>0.2060929912862243</v>
      </c>
      <c r="L268" s="204">
        <f>+$F261</f>
        <v>0.28023529411764703</v>
      </c>
    </row>
    <row r="269" spans="1:20" x14ac:dyDescent="0.25">
      <c r="A269" s="985"/>
      <c r="B269" s="205" t="s">
        <v>28</v>
      </c>
      <c r="C269" s="206">
        <f>+$G27</f>
        <v>0.62376237623762321</v>
      </c>
      <c r="D269" s="206" t="s">
        <v>144</v>
      </c>
      <c r="E269" s="206">
        <f>+$G53</f>
        <v>0.62686567164179097</v>
      </c>
      <c r="F269" s="206">
        <f>+$G79</f>
        <v>0.62962962962962954</v>
      </c>
      <c r="G269" s="206">
        <f>+$G105</f>
        <v>0.63675213675213649</v>
      </c>
      <c r="H269" s="206">
        <f>+$G131</f>
        <v>0.62376237623762321</v>
      </c>
      <c r="I269" s="206">
        <f>+$G183</f>
        <v>0.63182897862232767</v>
      </c>
      <c r="J269" s="206">
        <f>+$G209</f>
        <v>-1</v>
      </c>
      <c r="K269" s="206">
        <v>0</v>
      </c>
      <c r="L269" s="207"/>
    </row>
    <row r="270" spans="1:20" ht="13.8" thickBot="1" x14ac:dyDescent="0.3">
      <c r="A270" s="920"/>
      <c r="B270" s="208" t="s">
        <v>29</v>
      </c>
      <c r="C270" s="209">
        <f>+$H27</f>
        <v>0</v>
      </c>
      <c r="D270" s="209">
        <f>+$H157</f>
        <v>32.333333333333336</v>
      </c>
      <c r="E270" s="209">
        <f>+$H53</f>
        <v>0</v>
      </c>
      <c r="F270" s="209">
        <f>+$H79</f>
        <v>0</v>
      </c>
      <c r="G270" s="209">
        <f>+$H105</f>
        <v>0</v>
      </c>
      <c r="H270" s="209">
        <f>+$H131</f>
        <v>0</v>
      </c>
      <c r="I270" s="209">
        <f>+$H183</f>
        <v>0</v>
      </c>
      <c r="J270" s="209">
        <f>+$H209</f>
        <v>0</v>
      </c>
      <c r="K270" s="209">
        <f>+$H235</f>
        <v>0</v>
      </c>
      <c r="L270" s="210">
        <f>+$H261</f>
        <v>0</v>
      </c>
    </row>
    <row r="271" spans="1:20" ht="26.25" customHeight="1" x14ac:dyDescent="0.25">
      <c r="B271"/>
      <c r="D271" s="375" t="s">
        <v>145</v>
      </c>
      <c r="H271" s="375" t="s">
        <v>146</v>
      </c>
      <c r="J271" s="375" t="s">
        <v>146</v>
      </c>
    </row>
    <row r="272" spans="1:20" ht="13.8" thickBot="1" x14ac:dyDescent="0.3">
      <c r="B272"/>
    </row>
    <row r="273" spans="1:13" ht="13.8" thickBot="1" x14ac:dyDescent="0.3">
      <c r="B273"/>
      <c r="M273" s="331"/>
    </row>
    <row r="274" spans="1:13" ht="93" thickBot="1" x14ac:dyDescent="0.3">
      <c r="A274" s="182"/>
      <c r="B274" s="187" t="s">
        <v>30</v>
      </c>
      <c r="C274" s="189" t="s">
        <v>3</v>
      </c>
      <c r="D274" s="189" t="s">
        <v>4</v>
      </c>
      <c r="E274" s="189" t="s">
        <v>19</v>
      </c>
      <c r="F274" s="189" t="s">
        <v>20</v>
      </c>
      <c r="G274" s="211" t="s">
        <v>100</v>
      </c>
      <c r="H274" s="189" t="s">
        <v>5</v>
      </c>
      <c r="I274" s="190" t="s">
        <v>6</v>
      </c>
    </row>
    <row r="275" spans="1:13" ht="13.8" thickBot="1" x14ac:dyDescent="0.3">
      <c r="A275" s="909" t="s">
        <v>192</v>
      </c>
      <c r="B275" s="197" t="s">
        <v>23</v>
      </c>
      <c r="C275" s="442">
        <f>+'Graphique pollution 2'!C$26</f>
        <v>0.33333333333333331</v>
      </c>
      <c r="D275" s="442">
        <f>+'Graphique pollution 2'!C$52</f>
        <v>0.2</v>
      </c>
      <c r="E275" s="442">
        <f>+'Graphique pollution 2'!C$78</f>
        <v>0.8633540372670806</v>
      </c>
      <c r="F275" s="442">
        <f>+'Graphique pollution 2'!C$104</f>
        <v>0.2</v>
      </c>
      <c r="G275" s="442">
        <f>+'Graphique pollution 2'!C$182</f>
        <v>0</v>
      </c>
      <c r="H275" s="442">
        <f>+'Graphique pollution 2'!C$130</f>
        <v>1.9661016949152545</v>
      </c>
      <c r="I275" s="451">
        <f>+'Graphique pollution 2'!C$156</f>
        <v>0.69491525423728806</v>
      </c>
    </row>
    <row r="276" spans="1:13" ht="13.8" thickBot="1" x14ac:dyDescent="0.3">
      <c r="A276" s="985"/>
      <c r="B276" s="443" t="s">
        <v>24</v>
      </c>
      <c r="C276" s="444">
        <f>+'Graphique pollution 2'!D$26</f>
        <v>0.63829787234042568</v>
      </c>
      <c r="D276" s="444">
        <f>+'Graphique pollution 2'!D$52</f>
        <v>0</v>
      </c>
      <c r="E276" s="444">
        <f>+'Graphique pollution 2'!D$78</f>
        <v>0.64444444444444449</v>
      </c>
      <c r="F276" s="444">
        <f>+'Graphique pollution 2'!D$104</f>
        <v>0</v>
      </c>
      <c r="G276" s="444">
        <f>+'Graphique pollution 2'!D$182</f>
        <v>0</v>
      </c>
      <c r="H276" s="444">
        <f>+'Graphique pollution 2'!D$130</f>
        <v>0.87999999999999989</v>
      </c>
      <c r="I276" s="452">
        <f>+'Graphique pollution 2'!D$156</f>
        <v>0</v>
      </c>
    </row>
    <row r="277" spans="1:13" ht="13.8" thickBot="1" x14ac:dyDescent="0.3">
      <c r="A277" s="985"/>
      <c r="B277" s="445" t="s">
        <v>27</v>
      </c>
      <c r="C277" s="446">
        <f>+'Graphique pollution 2'!E$26</f>
        <v>8.2251082251082325E-2</v>
      </c>
      <c r="D277" s="446">
        <f>+'Graphique pollution 2'!E$52</f>
        <v>0</v>
      </c>
      <c r="E277" s="446">
        <f>+'Graphique pollution 2'!E$78</f>
        <v>0</v>
      </c>
      <c r="F277" s="446">
        <f>+'Graphique pollution 2'!E$104</f>
        <v>0</v>
      </c>
      <c r="G277" s="446">
        <f>+'Graphique pollution 2'!E$182</f>
        <v>0</v>
      </c>
      <c r="H277" s="447">
        <f>+'Graphique pollution 2'!E$130</f>
        <v>0.99386503067484677</v>
      </c>
      <c r="I277" s="453">
        <f>+'Graphique pollution 2'!E$156</f>
        <v>1</v>
      </c>
    </row>
    <row r="278" spans="1:13" ht="13.8" thickBot="1" x14ac:dyDescent="0.3">
      <c r="A278" s="985"/>
      <c r="B278" s="202" t="s">
        <v>26</v>
      </c>
      <c r="C278" s="448">
        <f>+'Graphique pollution 2'!F$26</f>
        <v>0.59699999999999998</v>
      </c>
      <c r="D278" s="448">
        <f>+'Graphique pollution 2'!F$52</f>
        <v>0.59281437125748515</v>
      </c>
      <c r="E278" s="448">
        <f>+'Graphique pollution 2'!F$78</f>
        <v>0.875764705882353</v>
      </c>
      <c r="F278" s="448">
        <f>+'Graphique pollution 2'!F$104</f>
        <v>0.87579393083980228</v>
      </c>
      <c r="G278" s="448">
        <f>+'Graphique pollution 2'!F$182</f>
        <v>0.21034482758620687</v>
      </c>
      <c r="H278" s="448">
        <f>+'Graphique pollution 2'!F$130</f>
        <v>0.92979999999999985</v>
      </c>
      <c r="I278" s="454">
        <f>+'Graphique pollution 2'!F$156</f>
        <v>0.9308192457737321</v>
      </c>
    </row>
    <row r="279" spans="1:13" ht="13.8" thickBot="1" x14ac:dyDescent="0.3">
      <c r="A279" s="985"/>
      <c r="B279" s="205" t="s">
        <v>28</v>
      </c>
      <c r="C279" s="449">
        <f>+'Graphique pollution 2'!G$26</f>
        <v>0.4757763975155278</v>
      </c>
      <c r="D279" s="449">
        <f>+'Graphique pollution 2'!G$52</f>
        <v>0.2</v>
      </c>
      <c r="E279" s="449">
        <f>+'Graphique pollution 2'!G$78</f>
        <v>0.47577639751552792</v>
      </c>
      <c r="F279" s="449">
        <f>+'Graphique pollution 2'!G$104</f>
        <v>0.2</v>
      </c>
      <c r="G279" s="449">
        <f>+'Graphique pollution 2'!G$182</f>
        <v>0</v>
      </c>
      <c r="H279" s="449">
        <f>+'Graphique pollution 2'!G$130</f>
        <v>0.22975490898667045</v>
      </c>
      <c r="I279" s="455">
        <f>+'Graphique pollution 2'!G$156</f>
        <v>0</v>
      </c>
    </row>
    <row r="280" spans="1:13" ht="13.8" thickBot="1" x14ac:dyDescent="0.3">
      <c r="A280" s="920"/>
      <c r="B280" s="208" t="s">
        <v>29</v>
      </c>
      <c r="C280" s="450">
        <f>+'Graphique pollution 2'!H$26</f>
        <v>0</v>
      </c>
      <c r="D280" s="450">
        <f>+'Graphique pollution 2'!H$52</f>
        <v>0</v>
      </c>
      <c r="E280" s="450">
        <f>+'Graphique pollution 2'!H$78</f>
        <v>0</v>
      </c>
      <c r="F280" s="450">
        <f>+'Graphique pollution 2'!H$104</f>
        <v>0</v>
      </c>
      <c r="G280" s="450">
        <f>+'Graphique pollution 2'!H$182</f>
        <v>3</v>
      </c>
      <c r="H280" s="450">
        <f>+'Graphique pollution 2'!H$130</f>
        <v>0</v>
      </c>
      <c r="I280" s="456">
        <f>+'Graphique pollution 2'!H$156</f>
        <v>0</v>
      </c>
    </row>
    <row r="281" spans="1:13" ht="26.4" x14ac:dyDescent="0.25">
      <c r="F281" s="375" t="s">
        <v>145</v>
      </c>
      <c r="G281" s="375" t="s">
        <v>149</v>
      </c>
      <c r="H281" s="375"/>
      <c r="I281" s="375" t="s">
        <v>145</v>
      </c>
    </row>
  </sheetData>
  <mergeCells count="12">
    <mergeCell ref="A275:A280"/>
    <mergeCell ref="A159:A170"/>
    <mergeCell ref="A133:A144"/>
    <mergeCell ref="A211:A222"/>
    <mergeCell ref="A237:A248"/>
    <mergeCell ref="A186:A196"/>
    <mergeCell ref="A265:A270"/>
    <mergeCell ref="A107:A118"/>
    <mergeCell ref="A30:A46"/>
    <mergeCell ref="A4:A20"/>
    <mergeCell ref="A55:A79"/>
    <mergeCell ref="A81:A9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04"/>
  <sheetViews>
    <sheetView showZeros="0" zoomScale="85" zoomScaleNormal="85" workbookViewId="0">
      <selection activeCell="S219" sqref="S219"/>
    </sheetView>
  </sheetViews>
  <sheetFormatPr baseColWidth="10" defaultColWidth="11.44140625" defaultRowHeight="13.2" x14ac:dyDescent="0.25"/>
  <cols>
    <col min="1" max="1" width="19.33203125" style="180" customWidth="1"/>
    <col min="2" max="2" width="11.44140625" style="178"/>
    <col min="3" max="8" width="11.44140625" style="181"/>
    <col min="9" max="16384" width="11.44140625" style="3"/>
  </cols>
  <sheetData>
    <row r="1" spans="1:9" s="1" customFormat="1" ht="41.25" customHeight="1" thickBot="1" x14ac:dyDescent="0.3">
      <c r="A1" s="261" t="s">
        <v>116</v>
      </c>
      <c r="B1" s="261"/>
      <c r="C1" s="261"/>
      <c r="D1" s="261"/>
      <c r="E1" s="261"/>
      <c r="F1" s="261"/>
      <c r="G1" s="261"/>
      <c r="H1" s="261"/>
      <c r="I1" s="261"/>
    </row>
    <row r="2" spans="1:9" s="2" customFormat="1" ht="20.100000000000001" customHeight="1" thickBot="1" x14ac:dyDescent="0.3">
      <c r="A2" s="179"/>
      <c r="B2" s="178"/>
      <c r="C2" s="214" t="s">
        <v>23</v>
      </c>
      <c r="D2" s="214" t="s">
        <v>24</v>
      </c>
      <c r="E2" s="214" t="s">
        <v>27</v>
      </c>
      <c r="F2" s="214" t="s">
        <v>26</v>
      </c>
      <c r="G2" s="214" t="s">
        <v>28</v>
      </c>
      <c r="H2" s="214" t="s">
        <v>29</v>
      </c>
    </row>
    <row r="3" spans="1:9" s="5" customFormat="1" ht="20.100000000000001" customHeight="1" thickBot="1" x14ac:dyDescent="0.3">
      <c r="A3" s="987" t="s">
        <v>3</v>
      </c>
      <c r="B3" s="178">
        <v>2008</v>
      </c>
      <c r="C3" s="245">
        <v>2.25</v>
      </c>
      <c r="D3" s="231">
        <v>0.47</v>
      </c>
      <c r="E3" s="246">
        <v>1.3859999999999999</v>
      </c>
      <c r="F3" s="247">
        <v>2</v>
      </c>
      <c r="G3" s="248">
        <v>1.61</v>
      </c>
      <c r="H3" s="229">
        <v>2.2000000000000002</v>
      </c>
    </row>
    <row r="4" spans="1:9" s="5" customFormat="1" ht="20.100000000000001" customHeight="1" thickBot="1" x14ac:dyDescent="0.3">
      <c r="A4" s="987"/>
      <c r="B4" s="178">
        <v>2009</v>
      </c>
      <c r="C4" s="245">
        <v>2.25</v>
      </c>
      <c r="D4" s="231">
        <v>0.48399999999999999</v>
      </c>
      <c r="E4" s="246">
        <v>1.4139999999999999</v>
      </c>
      <c r="F4" s="247">
        <v>2.1</v>
      </c>
      <c r="G4" s="248">
        <v>1.61</v>
      </c>
      <c r="H4" s="229">
        <v>2.2000000000000002</v>
      </c>
    </row>
    <row r="5" spans="1:9" s="1" customFormat="1" ht="20.100000000000001" customHeight="1" thickBot="1" x14ac:dyDescent="0.3">
      <c r="A5" s="987"/>
      <c r="B5" s="178">
        <v>2010</v>
      </c>
      <c r="C5" s="245">
        <v>2.25</v>
      </c>
      <c r="D5" s="231">
        <v>0.54400000000000004</v>
      </c>
      <c r="E5" s="246">
        <v>1.4419999999999999</v>
      </c>
      <c r="F5" s="247">
        <v>2.1</v>
      </c>
      <c r="G5" s="248">
        <v>1.6419999999999999</v>
      </c>
      <c r="H5" s="229">
        <v>2.2000000000000002</v>
      </c>
    </row>
    <row r="6" spans="1:9" s="1" customFormat="1" ht="20.100000000000001" customHeight="1" thickBot="1" x14ac:dyDescent="0.3">
      <c r="A6" s="987"/>
      <c r="B6" s="178">
        <v>2011</v>
      </c>
      <c r="C6" s="245">
        <v>2.25</v>
      </c>
      <c r="D6" s="231">
        <v>0.61099999999999999</v>
      </c>
      <c r="E6" s="246">
        <v>1.4710000000000001</v>
      </c>
      <c r="F6" s="247">
        <v>2.2000000000000002</v>
      </c>
      <c r="G6" s="248">
        <v>1.6419999999999999</v>
      </c>
      <c r="H6" s="229">
        <v>2.2000000000000002</v>
      </c>
    </row>
    <row r="7" spans="1:9" ht="20.100000000000001" customHeight="1" thickBot="1" x14ac:dyDescent="0.3">
      <c r="A7" s="987"/>
      <c r="B7" s="178">
        <v>2012</v>
      </c>
      <c r="C7" s="245">
        <v>2.25</v>
      </c>
      <c r="D7" s="231">
        <v>0.68500000000000005</v>
      </c>
      <c r="E7" s="249">
        <v>1.5</v>
      </c>
      <c r="F7" s="247">
        <v>2.2999999999999998</v>
      </c>
      <c r="G7" s="248">
        <v>1.6419999999999999</v>
      </c>
      <c r="H7" s="229">
        <v>2.2000000000000002</v>
      </c>
    </row>
    <row r="8" spans="1:9" s="1" customFormat="1" ht="20.100000000000001" customHeight="1" thickBot="1" x14ac:dyDescent="0.3">
      <c r="A8" s="987"/>
      <c r="B8" s="178">
        <v>2013</v>
      </c>
      <c r="C8" s="230">
        <v>3</v>
      </c>
      <c r="D8" s="231">
        <v>0.7</v>
      </c>
      <c r="E8" s="249">
        <v>1.5</v>
      </c>
      <c r="F8" s="227">
        <v>2.4729999999999999</v>
      </c>
      <c r="G8" s="248">
        <v>1.7887999999999999</v>
      </c>
      <c r="H8" s="229">
        <v>2.2000000000000002</v>
      </c>
    </row>
    <row r="9" spans="1:9" s="1" customFormat="1" ht="20.100000000000001" customHeight="1" thickBot="1" x14ac:dyDescent="0.3">
      <c r="A9" s="987"/>
      <c r="B9" s="178">
        <v>2014</v>
      </c>
      <c r="C9" s="230">
        <v>3</v>
      </c>
      <c r="D9" s="231">
        <v>0.71</v>
      </c>
      <c r="E9" s="249">
        <v>1.5</v>
      </c>
      <c r="F9" s="227">
        <v>2.6579999999999999</v>
      </c>
      <c r="G9" s="248">
        <v>1.9356</v>
      </c>
      <c r="H9" s="229">
        <v>2.2000000000000002</v>
      </c>
    </row>
    <row r="10" spans="1:9" s="4" customFormat="1" ht="20.100000000000001" customHeight="1" thickBot="1" x14ac:dyDescent="0.3">
      <c r="A10" s="987"/>
      <c r="B10" s="178">
        <v>2015</v>
      </c>
      <c r="C10" s="230">
        <v>3</v>
      </c>
      <c r="D10" s="231">
        <v>0.73</v>
      </c>
      <c r="E10" s="249">
        <v>1.5</v>
      </c>
      <c r="F10" s="227">
        <v>2.8570000000000002</v>
      </c>
      <c r="G10" s="248">
        <v>2.0823999999999998</v>
      </c>
      <c r="H10" s="229">
        <v>2.2000000000000002</v>
      </c>
    </row>
    <row r="11" spans="1:9" ht="20.100000000000001" customHeight="1" thickBot="1" x14ac:dyDescent="0.3">
      <c r="A11" s="987"/>
      <c r="B11" s="178">
        <v>2016</v>
      </c>
      <c r="C11" s="230">
        <v>3</v>
      </c>
      <c r="D11" s="231">
        <v>0.74</v>
      </c>
      <c r="E11" s="249">
        <v>1.5</v>
      </c>
      <c r="F11" s="227">
        <v>3.0710000000000002</v>
      </c>
      <c r="G11" s="248">
        <v>2.2292000000000001</v>
      </c>
      <c r="H11" s="229">
        <v>2.2000000000000002</v>
      </c>
    </row>
    <row r="12" spans="1:9" s="1" customFormat="1" ht="20.100000000000001" customHeight="1" thickBot="1" x14ac:dyDescent="0.3">
      <c r="A12" s="987"/>
      <c r="B12" s="178">
        <v>2017</v>
      </c>
      <c r="C12" s="230">
        <v>3</v>
      </c>
      <c r="D12" s="231">
        <v>0.76</v>
      </c>
      <c r="E12" s="249">
        <v>1.5</v>
      </c>
      <c r="F12" s="227">
        <v>3.3010000000000002</v>
      </c>
      <c r="G12" s="248">
        <v>2.3759999999999999</v>
      </c>
      <c r="H12" s="229">
        <v>2.2000000000000002</v>
      </c>
    </row>
    <row r="13" spans="1:9" ht="20.100000000000001" customHeight="1" thickBot="1" x14ac:dyDescent="0.3">
      <c r="A13" s="987"/>
      <c r="B13" s="178">
        <v>2018</v>
      </c>
      <c r="C13" s="230">
        <v>3</v>
      </c>
      <c r="D13" s="231">
        <v>0.77</v>
      </c>
      <c r="E13" s="249">
        <v>1.5</v>
      </c>
      <c r="F13" s="227">
        <v>3.5489999999999999</v>
      </c>
      <c r="G13" s="248">
        <v>2.3759999999999999</v>
      </c>
      <c r="H13" s="229">
        <v>2.2000000000000002</v>
      </c>
    </row>
    <row r="14" spans="1:9" ht="20.100000000000001" customHeight="1" thickBot="1" x14ac:dyDescent="0.3">
      <c r="A14" s="215"/>
      <c r="B14" s="178">
        <v>2019</v>
      </c>
      <c r="C14" s="230">
        <v>3</v>
      </c>
      <c r="D14" s="231">
        <v>0.77</v>
      </c>
      <c r="E14" s="249">
        <v>1.5</v>
      </c>
      <c r="F14" s="227">
        <v>3.194</v>
      </c>
      <c r="G14" s="248">
        <v>2.3759999999999999</v>
      </c>
      <c r="H14" s="229">
        <v>2.2000000000000002</v>
      </c>
    </row>
    <row r="15" spans="1:9" ht="20.100000000000001" customHeight="1" thickBot="1" x14ac:dyDescent="0.3">
      <c r="A15" s="215"/>
      <c r="B15" s="178">
        <v>2020</v>
      </c>
      <c r="C15" s="230">
        <v>3</v>
      </c>
      <c r="D15" s="231">
        <v>0.77</v>
      </c>
      <c r="E15" s="249">
        <v>1.5</v>
      </c>
      <c r="F15" s="227">
        <v>3.194</v>
      </c>
      <c r="G15" s="248">
        <v>2.3759999999999999</v>
      </c>
      <c r="H15" s="229">
        <v>2.2000000000000002</v>
      </c>
    </row>
    <row r="16" spans="1:9" ht="20.100000000000001" customHeight="1" thickBot="1" x14ac:dyDescent="0.3">
      <c r="A16" s="215"/>
      <c r="B16" s="178">
        <v>2021</v>
      </c>
      <c r="C16" s="230">
        <v>3</v>
      </c>
      <c r="D16" s="231">
        <v>0.77</v>
      </c>
      <c r="E16" s="249">
        <v>1.5</v>
      </c>
      <c r="F16" s="227">
        <v>3.194</v>
      </c>
      <c r="G16" s="248">
        <v>2.3759999999999999</v>
      </c>
      <c r="H16" s="229">
        <v>2.2000000000000002</v>
      </c>
    </row>
    <row r="17" spans="1:9" ht="20.100000000000001" customHeight="1" thickBot="1" x14ac:dyDescent="0.3">
      <c r="A17" s="215"/>
      <c r="B17" s="178">
        <v>2022</v>
      </c>
      <c r="C17" s="230">
        <v>3</v>
      </c>
      <c r="D17" s="231">
        <v>0.77</v>
      </c>
      <c r="E17" s="249">
        <v>1.5</v>
      </c>
      <c r="F17" s="227">
        <v>3.194</v>
      </c>
      <c r="G17" s="248">
        <v>2.3759999999999999</v>
      </c>
      <c r="H17" s="229">
        <v>2.2000000000000002</v>
      </c>
    </row>
    <row r="18" spans="1:9" ht="20.100000000000001" customHeight="1" thickBot="1" x14ac:dyDescent="0.3">
      <c r="A18" s="215"/>
      <c r="B18" s="178">
        <v>2023</v>
      </c>
      <c r="C18" s="230">
        <v>3</v>
      </c>
      <c r="D18" s="231">
        <v>0.77</v>
      </c>
      <c r="E18" s="249">
        <v>1.5</v>
      </c>
      <c r="F18" s="227">
        <v>3.194</v>
      </c>
      <c r="G18" s="248">
        <v>2.3759999999999999</v>
      </c>
      <c r="H18" s="229">
        <v>2.2000000000000002</v>
      </c>
    </row>
    <row r="19" spans="1:9" ht="20.100000000000001" customHeight="1" thickBot="1" x14ac:dyDescent="0.3">
      <c r="A19" s="215"/>
      <c r="B19" s="178">
        <v>2024</v>
      </c>
      <c r="C19" s="230">
        <v>3</v>
      </c>
      <c r="D19" s="231">
        <v>0.77</v>
      </c>
      <c r="E19" s="249">
        <v>1.5</v>
      </c>
      <c r="F19" s="227">
        <v>3.194</v>
      </c>
      <c r="G19" s="248">
        <v>2.3759999999999999</v>
      </c>
      <c r="H19" s="229">
        <v>2.2000000000000002</v>
      </c>
    </row>
    <row r="20" spans="1:9" ht="20.100000000000001" customHeight="1" thickBot="1" x14ac:dyDescent="0.3">
      <c r="A20" s="215"/>
      <c r="B20" s="178">
        <v>2025</v>
      </c>
      <c r="C20" s="230">
        <v>3</v>
      </c>
      <c r="D20" s="231">
        <v>0.77</v>
      </c>
      <c r="E20" s="249">
        <v>1.5</v>
      </c>
      <c r="F20" s="227">
        <v>3.194</v>
      </c>
      <c r="G20" s="248">
        <v>2.3759999999999999</v>
      </c>
      <c r="H20" s="229">
        <v>2.2000000000000002</v>
      </c>
    </row>
    <row r="21" spans="1:9" ht="20.100000000000001" customHeight="1" thickBot="1" x14ac:dyDescent="0.3">
      <c r="A21" s="215"/>
      <c r="B21" s="178">
        <v>2026</v>
      </c>
      <c r="C21" s="230">
        <v>3</v>
      </c>
      <c r="D21" s="231">
        <v>0.77</v>
      </c>
      <c r="E21" s="249">
        <v>1.5</v>
      </c>
      <c r="F21" s="227">
        <v>3.194</v>
      </c>
      <c r="G21" s="248">
        <v>2.3759999999999999</v>
      </c>
      <c r="H21" s="229">
        <v>2.2000000000000002</v>
      </c>
    </row>
    <row r="22" spans="1:9" ht="20.100000000000001" customHeight="1" thickBot="1" x14ac:dyDescent="0.3">
      <c r="A22" s="215"/>
      <c r="B22" s="178">
        <v>2027</v>
      </c>
      <c r="C22" s="230">
        <v>3</v>
      </c>
      <c r="D22" s="231">
        <v>0.77</v>
      </c>
      <c r="E22" s="249">
        <v>1.5</v>
      </c>
      <c r="F22" s="227">
        <v>3.194</v>
      </c>
      <c r="G22" s="248">
        <v>2.3759999999999999</v>
      </c>
      <c r="H22" s="229">
        <v>2.2000000000000002</v>
      </c>
    </row>
    <row r="23" spans="1:9" ht="20.100000000000001" customHeight="1" thickBot="1" x14ac:dyDescent="0.3">
      <c r="A23" s="215"/>
      <c r="B23" s="178">
        <v>2028</v>
      </c>
      <c r="C23" s="230">
        <v>3</v>
      </c>
      <c r="D23" s="231">
        <v>0.77</v>
      </c>
      <c r="E23" s="249">
        <v>1.5</v>
      </c>
      <c r="F23" s="227">
        <v>3.194</v>
      </c>
      <c r="G23" s="248">
        <v>2.3759999999999999</v>
      </c>
      <c r="H23" s="229">
        <v>2.2000000000000002</v>
      </c>
    </row>
    <row r="24" spans="1:9" ht="20.100000000000001" customHeight="1" thickBot="1" x14ac:dyDescent="0.3">
      <c r="A24" s="215"/>
      <c r="B24" s="178">
        <v>2029</v>
      </c>
      <c r="C24" s="230">
        <v>3</v>
      </c>
      <c r="D24" s="231">
        <v>0.77</v>
      </c>
      <c r="E24" s="249">
        <v>1.5</v>
      </c>
      <c r="F24" s="227">
        <v>3.194</v>
      </c>
      <c r="G24" s="248">
        <v>2.3759999999999999</v>
      </c>
      <c r="H24" s="229">
        <v>2.2000000000000002</v>
      </c>
    </row>
    <row r="25" spans="1:9" ht="20.100000000000001" customHeight="1" thickBot="1" x14ac:dyDescent="0.3">
      <c r="A25" s="215"/>
      <c r="B25" s="178">
        <v>2030</v>
      </c>
      <c r="C25" s="230">
        <v>3</v>
      </c>
      <c r="D25" s="231">
        <v>0.77</v>
      </c>
      <c r="E25" s="249">
        <v>1.5</v>
      </c>
      <c r="F25" s="227">
        <v>3.194</v>
      </c>
      <c r="G25" s="248">
        <v>2.3759999999999999</v>
      </c>
      <c r="H25" s="229">
        <v>2.2000000000000002</v>
      </c>
    </row>
    <row r="26" spans="1:9" ht="20.100000000000001" customHeight="1" x14ac:dyDescent="0.25">
      <c r="A26" s="215"/>
      <c r="C26" s="426">
        <f>+(C25-C$3)/C$3</f>
        <v>0.33333333333333331</v>
      </c>
      <c r="D26" s="426">
        <f t="shared" ref="D26:H26" si="0">+(D25-D$3)/D$3</f>
        <v>0.63829787234042568</v>
      </c>
      <c r="E26" s="426">
        <f t="shared" si="0"/>
        <v>8.2251082251082325E-2</v>
      </c>
      <c r="F26" s="426">
        <f t="shared" si="0"/>
        <v>0.59699999999999998</v>
      </c>
      <c r="G26" s="426">
        <f t="shared" si="0"/>
        <v>0.4757763975155278</v>
      </c>
      <c r="H26" s="426">
        <f t="shared" si="0"/>
        <v>0</v>
      </c>
      <c r="I26" s="347" t="s">
        <v>147</v>
      </c>
    </row>
    <row r="27" spans="1:9" ht="20.100000000000001" customHeight="1" thickBot="1" x14ac:dyDescent="0.3">
      <c r="A27" s="215"/>
      <c r="C27" s="183"/>
      <c r="D27" s="183"/>
      <c r="E27" s="183"/>
      <c r="F27" s="183"/>
      <c r="G27" s="183"/>
      <c r="H27" s="427"/>
    </row>
    <row r="28" spans="1:9" ht="20.100000000000001" customHeight="1" thickBot="1" x14ac:dyDescent="0.3">
      <c r="B28" s="219"/>
      <c r="C28" s="218" t="s">
        <v>23</v>
      </c>
      <c r="D28" s="216" t="s">
        <v>24</v>
      </c>
      <c r="E28" s="216" t="s">
        <v>27</v>
      </c>
      <c r="F28" s="216" t="s">
        <v>26</v>
      </c>
      <c r="G28" s="216" t="s">
        <v>28</v>
      </c>
      <c r="H28" s="217" t="s">
        <v>29</v>
      </c>
    </row>
    <row r="29" spans="1:9" s="1" customFormat="1" ht="20.100000000000001" customHeight="1" thickBot="1" x14ac:dyDescent="0.3">
      <c r="A29" s="987" t="s">
        <v>4</v>
      </c>
      <c r="B29" s="219">
        <v>2008</v>
      </c>
      <c r="C29" s="230">
        <v>5</v>
      </c>
      <c r="D29" s="250"/>
      <c r="E29" s="225">
        <v>5</v>
      </c>
      <c r="F29" s="227">
        <v>3.34</v>
      </c>
      <c r="G29" s="228">
        <v>5</v>
      </c>
      <c r="H29" s="229">
        <v>3.7</v>
      </c>
    </row>
    <row r="30" spans="1:9" s="1" customFormat="1" ht="20.100000000000001" customHeight="1" thickBot="1" x14ac:dyDescent="0.3">
      <c r="A30" s="987"/>
      <c r="B30" s="219">
        <v>2009</v>
      </c>
      <c r="C30" s="230">
        <v>5</v>
      </c>
      <c r="D30" s="250"/>
      <c r="E30" s="225">
        <v>5</v>
      </c>
      <c r="F30" s="227">
        <v>3.5</v>
      </c>
      <c r="G30" s="228">
        <v>5</v>
      </c>
      <c r="H30" s="229">
        <v>3.7</v>
      </c>
    </row>
    <row r="31" spans="1:9" s="1" customFormat="1" ht="20.100000000000001" customHeight="1" thickBot="1" x14ac:dyDescent="0.3">
      <c r="A31" s="987"/>
      <c r="B31" s="219">
        <v>2010</v>
      </c>
      <c r="C31" s="230">
        <v>5</v>
      </c>
      <c r="D31" s="250"/>
      <c r="E31" s="225">
        <v>5</v>
      </c>
      <c r="F31" s="227">
        <v>3.5</v>
      </c>
      <c r="G31" s="228">
        <v>5</v>
      </c>
      <c r="H31" s="229">
        <v>3.7</v>
      </c>
    </row>
    <row r="32" spans="1:9" s="1" customFormat="1" ht="20.100000000000001" customHeight="1" thickBot="1" x14ac:dyDescent="0.3">
      <c r="A32" s="987"/>
      <c r="B32" s="219">
        <v>2011</v>
      </c>
      <c r="C32" s="230">
        <v>5</v>
      </c>
      <c r="D32" s="250"/>
      <c r="E32" s="225">
        <v>5</v>
      </c>
      <c r="F32" s="227">
        <v>3.67</v>
      </c>
      <c r="G32" s="228">
        <v>5</v>
      </c>
      <c r="H32" s="229">
        <v>3.7</v>
      </c>
    </row>
    <row r="33" spans="1:8" s="5" customFormat="1" ht="20.100000000000001" customHeight="1" thickBot="1" x14ac:dyDescent="0.3">
      <c r="A33" s="987"/>
      <c r="B33" s="219">
        <v>2012</v>
      </c>
      <c r="C33" s="230">
        <v>5</v>
      </c>
      <c r="D33" s="250"/>
      <c r="E33" s="225">
        <v>5</v>
      </c>
      <c r="F33" s="227">
        <v>3.83</v>
      </c>
      <c r="G33" s="228">
        <v>5</v>
      </c>
      <c r="H33" s="229">
        <v>3.7</v>
      </c>
    </row>
    <row r="34" spans="1:8" s="5" customFormat="1" ht="20.100000000000001" customHeight="1" thickBot="1" x14ac:dyDescent="0.3">
      <c r="A34" s="987"/>
      <c r="B34" s="219">
        <v>2013</v>
      </c>
      <c r="C34" s="230">
        <v>5</v>
      </c>
      <c r="D34" s="250">
        <v>6</v>
      </c>
      <c r="E34" s="225">
        <v>5</v>
      </c>
      <c r="F34" s="227">
        <v>4.117</v>
      </c>
      <c r="G34" s="228">
        <v>6</v>
      </c>
      <c r="H34" s="229">
        <v>3.7</v>
      </c>
    </row>
    <row r="35" spans="1:8" ht="20.100000000000001" customHeight="1" thickBot="1" x14ac:dyDescent="0.3">
      <c r="A35" s="987"/>
      <c r="B35" s="219">
        <v>2014</v>
      </c>
      <c r="C35" s="230">
        <v>5.2</v>
      </c>
      <c r="D35" s="250">
        <v>6</v>
      </c>
      <c r="E35" s="225">
        <v>5</v>
      </c>
      <c r="F35" s="227">
        <v>4.4260000000000002</v>
      </c>
      <c r="G35" s="228">
        <v>6</v>
      </c>
      <c r="H35" s="229">
        <v>3.7</v>
      </c>
    </row>
    <row r="36" spans="1:8" ht="20.100000000000001" customHeight="1" thickBot="1" x14ac:dyDescent="0.3">
      <c r="A36" s="987"/>
      <c r="B36" s="219">
        <v>2015</v>
      </c>
      <c r="C36" s="230">
        <v>5.4</v>
      </c>
      <c r="D36" s="250">
        <v>6</v>
      </c>
      <c r="E36" s="225">
        <v>5</v>
      </c>
      <c r="F36" s="227">
        <v>4.758</v>
      </c>
      <c r="G36" s="228">
        <v>6</v>
      </c>
      <c r="H36" s="229">
        <v>3.7</v>
      </c>
    </row>
    <row r="37" spans="1:8" ht="20.100000000000001" customHeight="1" thickBot="1" x14ac:dyDescent="0.3">
      <c r="A37" s="987"/>
      <c r="B37" s="219">
        <v>2016</v>
      </c>
      <c r="C37" s="230">
        <v>5.6</v>
      </c>
      <c r="D37" s="250">
        <v>6</v>
      </c>
      <c r="E37" s="225">
        <v>5</v>
      </c>
      <c r="F37" s="227">
        <v>5.1150000000000002</v>
      </c>
      <c r="G37" s="228">
        <v>6</v>
      </c>
      <c r="H37" s="229">
        <v>3.7</v>
      </c>
    </row>
    <row r="38" spans="1:8" ht="20.100000000000001" customHeight="1" thickBot="1" x14ac:dyDescent="0.3">
      <c r="A38" s="987"/>
      <c r="B38" s="219">
        <v>2017</v>
      </c>
      <c r="C38" s="230">
        <v>5.6</v>
      </c>
      <c r="D38" s="250">
        <v>6</v>
      </c>
      <c r="E38" s="225">
        <v>5</v>
      </c>
      <c r="F38" s="227">
        <v>5.4989999999999997</v>
      </c>
      <c r="G38" s="228">
        <v>6</v>
      </c>
      <c r="H38" s="229">
        <v>3.7</v>
      </c>
    </row>
    <row r="39" spans="1:8" ht="20.100000000000001" customHeight="1" thickBot="1" x14ac:dyDescent="0.3">
      <c r="A39" s="987"/>
      <c r="B39" s="219">
        <v>2018</v>
      </c>
      <c r="C39" s="230">
        <v>6</v>
      </c>
      <c r="D39" s="250">
        <v>6</v>
      </c>
      <c r="E39" s="225">
        <v>5</v>
      </c>
      <c r="F39" s="227">
        <v>5.9109999999999996</v>
      </c>
      <c r="G39" s="228">
        <v>6</v>
      </c>
      <c r="H39" s="229">
        <v>3.7</v>
      </c>
    </row>
    <row r="40" spans="1:8" ht="20.100000000000001" customHeight="1" thickBot="1" x14ac:dyDescent="0.3">
      <c r="A40" s="215"/>
      <c r="B40" s="178">
        <v>2019</v>
      </c>
      <c r="C40" s="230">
        <v>6</v>
      </c>
      <c r="D40" s="250">
        <v>6</v>
      </c>
      <c r="E40" s="225">
        <v>5</v>
      </c>
      <c r="F40" s="227">
        <v>5.32</v>
      </c>
      <c r="G40" s="228">
        <v>6</v>
      </c>
      <c r="H40" s="229">
        <v>3.7</v>
      </c>
    </row>
    <row r="41" spans="1:8" ht="20.100000000000001" customHeight="1" thickBot="1" x14ac:dyDescent="0.3">
      <c r="A41" s="215"/>
      <c r="B41" s="178">
        <v>2020</v>
      </c>
      <c r="C41" s="230">
        <v>6</v>
      </c>
      <c r="D41" s="250">
        <v>6</v>
      </c>
      <c r="E41" s="225">
        <v>5</v>
      </c>
      <c r="F41" s="227">
        <v>5.32</v>
      </c>
      <c r="G41" s="228">
        <v>6</v>
      </c>
      <c r="H41" s="229">
        <v>3.7</v>
      </c>
    </row>
    <row r="42" spans="1:8" ht="20.100000000000001" customHeight="1" thickBot="1" x14ac:dyDescent="0.3">
      <c r="A42" s="215"/>
      <c r="B42" s="178">
        <v>2021</v>
      </c>
      <c r="C42" s="230">
        <v>6</v>
      </c>
      <c r="D42" s="250">
        <v>6</v>
      </c>
      <c r="E42" s="225">
        <v>5</v>
      </c>
      <c r="F42" s="227">
        <v>5.32</v>
      </c>
      <c r="G42" s="228">
        <v>6</v>
      </c>
      <c r="H42" s="229">
        <v>3.7</v>
      </c>
    </row>
    <row r="43" spans="1:8" ht="20.100000000000001" customHeight="1" thickBot="1" x14ac:dyDescent="0.3">
      <c r="A43" s="215"/>
      <c r="B43" s="178">
        <v>2022</v>
      </c>
      <c r="C43" s="230">
        <v>6</v>
      </c>
      <c r="D43" s="250">
        <v>6</v>
      </c>
      <c r="E43" s="225">
        <v>5</v>
      </c>
      <c r="F43" s="227">
        <v>5.32</v>
      </c>
      <c r="G43" s="228">
        <v>6</v>
      </c>
      <c r="H43" s="229">
        <v>3.7</v>
      </c>
    </row>
    <row r="44" spans="1:8" ht="20.100000000000001" customHeight="1" thickBot="1" x14ac:dyDescent="0.3">
      <c r="A44" s="215"/>
      <c r="B44" s="178">
        <v>2023</v>
      </c>
      <c r="C44" s="230">
        <v>6</v>
      </c>
      <c r="D44" s="250">
        <v>6</v>
      </c>
      <c r="E44" s="225">
        <v>5</v>
      </c>
      <c r="F44" s="227">
        <v>5.32</v>
      </c>
      <c r="G44" s="228">
        <v>6</v>
      </c>
      <c r="H44" s="229">
        <v>3.7</v>
      </c>
    </row>
    <row r="45" spans="1:8" ht="20.100000000000001" customHeight="1" thickBot="1" x14ac:dyDescent="0.3">
      <c r="A45" s="215"/>
      <c r="B45" s="178">
        <v>2024</v>
      </c>
      <c r="C45" s="230">
        <v>6</v>
      </c>
      <c r="D45" s="250">
        <v>6</v>
      </c>
      <c r="E45" s="225">
        <v>5</v>
      </c>
      <c r="F45" s="227">
        <v>5.32</v>
      </c>
      <c r="G45" s="228">
        <v>6</v>
      </c>
      <c r="H45" s="229">
        <v>3.7</v>
      </c>
    </row>
    <row r="46" spans="1:8" ht="20.100000000000001" customHeight="1" thickBot="1" x14ac:dyDescent="0.3">
      <c r="A46" s="215"/>
      <c r="B46" s="178">
        <v>2025</v>
      </c>
      <c r="C46" s="230">
        <v>6</v>
      </c>
      <c r="D46" s="250">
        <v>6</v>
      </c>
      <c r="E46" s="225">
        <v>5</v>
      </c>
      <c r="F46" s="227">
        <v>5.32</v>
      </c>
      <c r="G46" s="228">
        <v>6</v>
      </c>
      <c r="H46" s="229">
        <v>3.7</v>
      </c>
    </row>
    <row r="47" spans="1:8" ht="20.100000000000001" customHeight="1" thickBot="1" x14ac:dyDescent="0.3">
      <c r="A47" s="215"/>
      <c r="B47" s="178">
        <v>2026</v>
      </c>
      <c r="C47" s="230">
        <v>6</v>
      </c>
      <c r="D47" s="250">
        <v>6</v>
      </c>
      <c r="E47" s="225">
        <v>5</v>
      </c>
      <c r="F47" s="227">
        <v>5.32</v>
      </c>
      <c r="G47" s="228">
        <v>6</v>
      </c>
      <c r="H47" s="229">
        <v>3.7</v>
      </c>
    </row>
    <row r="48" spans="1:8" ht="20.100000000000001" customHeight="1" thickBot="1" x14ac:dyDescent="0.3">
      <c r="A48" s="215"/>
      <c r="B48" s="178">
        <v>2027</v>
      </c>
      <c r="C48" s="230">
        <v>6</v>
      </c>
      <c r="D48" s="250">
        <v>6</v>
      </c>
      <c r="E48" s="225">
        <v>5</v>
      </c>
      <c r="F48" s="227">
        <v>5.32</v>
      </c>
      <c r="G48" s="228">
        <v>6</v>
      </c>
      <c r="H48" s="229">
        <v>3.7</v>
      </c>
    </row>
    <row r="49" spans="1:9" ht="20.100000000000001" customHeight="1" thickBot="1" x14ac:dyDescent="0.3">
      <c r="A49" s="215"/>
      <c r="B49" s="178">
        <v>2028</v>
      </c>
      <c r="C49" s="230">
        <v>6</v>
      </c>
      <c r="D49" s="250">
        <v>6</v>
      </c>
      <c r="E49" s="225">
        <v>5</v>
      </c>
      <c r="F49" s="227">
        <v>5.32</v>
      </c>
      <c r="G49" s="228">
        <v>6</v>
      </c>
      <c r="H49" s="229">
        <v>3.7</v>
      </c>
    </row>
    <row r="50" spans="1:9" ht="20.100000000000001" customHeight="1" thickBot="1" x14ac:dyDescent="0.3">
      <c r="A50" s="215"/>
      <c r="B50" s="178">
        <v>2029</v>
      </c>
      <c r="C50" s="230">
        <v>6</v>
      </c>
      <c r="D50" s="250">
        <v>6</v>
      </c>
      <c r="E50" s="225">
        <v>5</v>
      </c>
      <c r="F50" s="227">
        <v>5.32</v>
      </c>
      <c r="G50" s="228">
        <v>6</v>
      </c>
      <c r="H50" s="229">
        <v>3.7</v>
      </c>
    </row>
    <row r="51" spans="1:9" ht="20.100000000000001" customHeight="1" thickBot="1" x14ac:dyDescent="0.3">
      <c r="A51" s="215"/>
      <c r="B51" s="178">
        <v>2030</v>
      </c>
      <c r="C51" s="220">
        <v>6</v>
      </c>
      <c r="D51" s="250">
        <v>6</v>
      </c>
      <c r="E51" s="225">
        <v>5</v>
      </c>
      <c r="F51" s="227">
        <v>5.32</v>
      </c>
      <c r="G51" s="228">
        <v>6</v>
      </c>
      <c r="H51" s="229">
        <v>3.7</v>
      </c>
    </row>
    <row r="52" spans="1:9" ht="20.100000000000001" customHeight="1" x14ac:dyDescent="0.25">
      <c r="A52" s="215"/>
      <c r="C52" s="426">
        <f>+(C51-C29)/C29</f>
        <v>0.2</v>
      </c>
      <c r="D52" s="426">
        <f>+(D51-D34)/D34</f>
        <v>0</v>
      </c>
      <c r="E52" s="426">
        <f t="shared" ref="E52:H52" si="1">+(E51-E29)/E29</f>
        <v>0</v>
      </c>
      <c r="F52" s="426">
        <f t="shared" si="1"/>
        <v>0.59281437125748515</v>
      </c>
      <c r="G52" s="426">
        <f t="shared" si="1"/>
        <v>0.2</v>
      </c>
      <c r="H52" s="426">
        <f t="shared" si="1"/>
        <v>0</v>
      </c>
      <c r="I52" s="347" t="s">
        <v>147</v>
      </c>
    </row>
    <row r="53" spans="1:9" ht="20.100000000000001" customHeight="1" thickBot="1" x14ac:dyDescent="0.3">
      <c r="A53" s="215"/>
      <c r="C53" s="221"/>
      <c r="D53" s="221"/>
      <c r="E53" s="221"/>
      <c r="F53" s="183"/>
      <c r="G53" s="221"/>
      <c r="H53" s="221"/>
    </row>
    <row r="54" spans="1:9" ht="20.100000000000001" customHeight="1" thickBot="1" x14ac:dyDescent="0.3">
      <c r="C54" s="218" t="s">
        <v>23</v>
      </c>
      <c r="D54" s="216" t="s">
        <v>24</v>
      </c>
      <c r="E54" s="216" t="s">
        <v>27</v>
      </c>
      <c r="F54" s="216" t="s">
        <v>26</v>
      </c>
      <c r="G54" s="216" t="s">
        <v>28</v>
      </c>
      <c r="H54" s="217" t="s">
        <v>29</v>
      </c>
    </row>
    <row r="55" spans="1:9" ht="20.100000000000001" customHeight="1" thickBot="1" x14ac:dyDescent="0.3">
      <c r="A55" s="987" t="s">
        <v>19</v>
      </c>
      <c r="B55" s="178">
        <v>2008</v>
      </c>
      <c r="C55" s="251">
        <v>8.0500000000000007</v>
      </c>
      <c r="D55" s="231">
        <v>4.5</v>
      </c>
      <c r="E55" s="225">
        <v>15</v>
      </c>
      <c r="F55" s="252">
        <v>8.5</v>
      </c>
      <c r="G55" s="253">
        <v>8.0500000000000007</v>
      </c>
      <c r="H55" s="229">
        <v>12</v>
      </c>
    </row>
    <row r="56" spans="1:9" ht="20.100000000000001" customHeight="1" thickBot="1" x14ac:dyDescent="0.3">
      <c r="A56" s="989"/>
      <c r="B56" s="178">
        <v>2009</v>
      </c>
      <c r="C56" s="251">
        <v>8.94</v>
      </c>
      <c r="D56" s="231">
        <v>4.6349999999999998</v>
      </c>
      <c r="E56" s="225">
        <v>15</v>
      </c>
      <c r="F56" s="247">
        <v>9</v>
      </c>
      <c r="G56" s="253">
        <v>8.0500000000000007</v>
      </c>
      <c r="H56" s="229">
        <v>12</v>
      </c>
    </row>
    <row r="57" spans="1:9" ht="20.100000000000001" customHeight="1" thickBot="1" x14ac:dyDescent="0.3">
      <c r="A57" s="989"/>
      <c r="B57" s="178">
        <v>2010</v>
      </c>
      <c r="C57" s="251">
        <v>8.94</v>
      </c>
      <c r="D57" s="231">
        <v>5.2039999999999997</v>
      </c>
      <c r="E57" s="225">
        <v>15</v>
      </c>
      <c r="F57" s="247">
        <v>9</v>
      </c>
      <c r="G57" s="254">
        <v>8.2110000000000003</v>
      </c>
      <c r="H57" s="229">
        <v>12</v>
      </c>
    </row>
    <row r="58" spans="1:9" s="4" customFormat="1" ht="20.100000000000001" customHeight="1" thickBot="1" x14ac:dyDescent="0.3">
      <c r="A58" s="989"/>
      <c r="B58" s="178">
        <v>2011</v>
      </c>
      <c r="C58" s="251">
        <v>9.92</v>
      </c>
      <c r="D58" s="231">
        <v>5.8419999999999996</v>
      </c>
      <c r="E58" s="225">
        <v>15</v>
      </c>
      <c r="F58" s="252">
        <v>9.5</v>
      </c>
      <c r="G58" s="254">
        <v>8.2110000000000003</v>
      </c>
      <c r="H58" s="229">
        <v>12</v>
      </c>
    </row>
    <row r="59" spans="1:9" ht="20.100000000000001" customHeight="1" thickBot="1" x14ac:dyDescent="0.3">
      <c r="A59" s="989"/>
      <c r="B59" s="178">
        <v>2012</v>
      </c>
      <c r="C59" s="251">
        <v>9.92</v>
      </c>
      <c r="D59" s="231">
        <v>6.5590000000000002</v>
      </c>
      <c r="E59" s="225">
        <v>15</v>
      </c>
      <c r="F59" s="247">
        <v>10</v>
      </c>
      <c r="G59" s="254">
        <v>8.2110000000000003</v>
      </c>
      <c r="H59" s="229">
        <v>12</v>
      </c>
    </row>
    <row r="60" spans="1:9" ht="20.100000000000001" customHeight="1" thickBot="1" x14ac:dyDescent="0.3">
      <c r="A60" s="989"/>
      <c r="B60" s="178">
        <v>2013</v>
      </c>
      <c r="C60" s="251">
        <v>10</v>
      </c>
      <c r="D60" s="255">
        <v>6.7</v>
      </c>
      <c r="E60" s="225">
        <v>15</v>
      </c>
      <c r="F60" s="247">
        <v>11</v>
      </c>
      <c r="G60" s="254">
        <v>8.9448000000000008</v>
      </c>
      <c r="H60" s="229">
        <v>12</v>
      </c>
    </row>
    <row r="61" spans="1:9" ht="20.100000000000001" customHeight="1" thickBot="1" x14ac:dyDescent="0.3">
      <c r="A61" s="989"/>
      <c r="B61" s="178">
        <v>2014</v>
      </c>
      <c r="C61" s="251">
        <v>11</v>
      </c>
      <c r="D61" s="255">
        <v>6.8</v>
      </c>
      <c r="E61" s="225">
        <v>15</v>
      </c>
      <c r="F61" s="247">
        <v>12</v>
      </c>
      <c r="G61" s="254">
        <v>9.6785999999999994</v>
      </c>
      <c r="H61" s="229">
        <v>12</v>
      </c>
    </row>
    <row r="62" spans="1:9" ht="20.100000000000001" customHeight="1" thickBot="1" x14ac:dyDescent="0.3">
      <c r="A62" s="989"/>
      <c r="B62" s="178">
        <v>2015</v>
      </c>
      <c r="C62" s="251">
        <v>12</v>
      </c>
      <c r="D62" s="255">
        <v>7</v>
      </c>
      <c r="E62" s="225">
        <v>15</v>
      </c>
      <c r="F62" s="227">
        <v>13.31</v>
      </c>
      <c r="G62" s="254">
        <v>10.4124</v>
      </c>
      <c r="H62" s="229">
        <v>12</v>
      </c>
    </row>
    <row r="63" spans="1:9" ht="20.100000000000001" customHeight="1" thickBot="1" x14ac:dyDescent="0.3">
      <c r="A63" s="989"/>
      <c r="B63" s="178">
        <v>2016</v>
      </c>
      <c r="C63" s="251">
        <v>13</v>
      </c>
      <c r="D63" s="255">
        <v>7.1</v>
      </c>
      <c r="E63" s="225">
        <v>15</v>
      </c>
      <c r="F63" s="227">
        <v>14.641</v>
      </c>
      <c r="G63" s="254">
        <v>11.1462</v>
      </c>
      <c r="H63" s="229">
        <v>12</v>
      </c>
    </row>
    <row r="64" spans="1:9" s="1" customFormat="1" ht="20.100000000000001" customHeight="1" thickBot="1" x14ac:dyDescent="0.3">
      <c r="A64" s="989"/>
      <c r="B64" s="178">
        <v>2017</v>
      </c>
      <c r="C64" s="251">
        <v>14</v>
      </c>
      <c r="D64" s="255">
        <v>7.2</v>
      </c>
      <c r="E64" s="225">
        <v>15</v>
      </c>
      <c r="F64" s="227">
        <v>16.105</v>
      </c>
      <c r="G64" s="253">
        <v>11.88</v>
      </c>
      <c r="H64" s="229">
        <v>12</v>
      </c>
    </row>
    <row r="65" spans="1:9" s="1" customFormat="1" ht="20.100000000000001" customHeight="1" thickBot="1" x14ac:dyDescent="0.3">
      <c r="A65" s="989"/>
      <c r="B65" s="178">
        <v>2018</v>
      </c>
      <c r="C65" s="251">
        <v>15</v>
      </c>
      <c r="D65" s="255">
        <v>7.4</v>
      </c>
      <c r="E65" s="225">
        <v>15</v>
      </c>
      <c r="F65" s="227">
        <v>17.716000000000001</v>
      </c>
      <c r="G65" s="253">
        <v>11.88</v>
      </c>
      <c r="H65" s="229">
        <v>12</v>
      </c>
    </row>
    <row r="66" spans="1:9" s="1" customFormat="1" ht="20.100000000000001" customHeight="1" thickBot="1" x14ac:dyDescent="0.3">
      <c r="A66" s="303"/>
      <c r="B66" s="178">
        <v>2019</v>
      </c>
      <c r="C66" s="251">
        <v>15</v>
      </c>
      <c r="D66" s="255">
        <v>7.4</v>
      </c>
      <c r="E66" s="225">
        <v>15</v>
      </c>
      <c r="F66" s="227">
        <v>15.944000000000001</v>
      </c>
      <c r="G66" s="253">
        <v>11.88</v>
      </c>
      <c r="H66" s="229">
        <v>12</v>
      </c>
    </row>
    <row r="67" spans="1:9" s="1" customFormat="1" ht="20.100000000000001" customHeight="1" thickBot="1" x14ac:dyDescent="0.3">
      <c r="A67" s="303"/>
      <c r="B67" s="178">
        <v>2020</v>
      </c>
      <c r="C67" s="251">
        <v>15</v>
      </c>
      <c r="D67" s="255">
        <v>7.4</v>
      </c>
      <c r="E67" s="225">
        <v>15</v>
      </c>
      <c r="F67" s="227">
        <v>15.944000000000001</v>
      </c>
      <c r="G67" s="253">
        <v>11.88</v>
      </c>
      <c r="H67" s="229">
        <v>12</v>
      </c>
    </row>
    <row r="68" spans="1:9" s="1" customFormat="1" ht="20.100000000000001" customHeight="1" thickBot="1" x14ac:dyDescent="0.3">
      <c r="A68" s="303"/>
      <c r="B68" s="178">
        <v>2021</v>
      </c>
      <c r="C68" s="251">
        <v>15</v>
      </c>
      <c r="D68" s="255">
        <v>7.4</v>
      </c>
      <c r="E68" s="225">
        <v>15</v>
      </c>
      <c r="F68" s="227">
        <v>15.944000000000001</v>
      </c>
      <c r="G68" s="253">
        <v>11.88</v>
      </c>
      <c r="H68" s="229">
        <v>12</v>
      </c>
    </row>
    <row r="69" spans="1:9" s="1" customFormat="1" ht="20.100000000000001" customHeight="1" thickBot="1" x14ac:dyDescent="0.3">
      <c r="A69" s="303"/>
      <c r="B69" s="178">
        <v>2022</v>
      </c>
      <c r="C69" s="251">
        <v>15</v>
      </c>
      <c r="D69" s="255">
        <v>7.4</v>
      </c>
      <c r="E69" s="225">
        <v>15</v>
      </c>
      <c r="F69" s="227">
        <v>15.944000000000001</v>
      </c>
      <c r="G69" s="253">
        <v>11.88</v>
      </c>
      <c r="H69" s="229">
        <v>12</v>
      </c>
    </row>
    <row r="70" spans="1:9" s="1" customFormat="1" ht="20.100000000000001" customHeight="1" thickBot="1" x14ac:dyDescent="0.3">
      <c r="A70" s="303"/>
      <c r="B70" s="178">
        <v>2023</v>
      </c>
      <c r="C70" s="251">
        <v>15</v>
      </c>
      <c r="D70" s="255">
        <v>7.4</v>
      </c>
      <c r="E70" s="225">
        <v>15</v>
      </c>
      <c r="F70" s="227">
        <v>15.944000000000001</v>
      </c>
      <c r="G70" s="253">
        <v>11.88</v>
      </c>
      <c r="H70" s="229">
        <v>12</v>
      </c>
    </row>
    <row r="71" spans="1:9" s="1" customFormat="1" ht="20.100000000000001" customHeight="1" thickBot="1" x14ac:dyDescent="0.3">
      <c r="A71" s="303"/>
      <c r="B71" s="178">
        <v>2024</v>
      </c>
      <c r="C71" s="251">
        <v>15</v>
      </c>
      <c r="D71" s="255">
        <v>7.4</v>
      </c>
      <c r="E71" s="225">
        <v>15</v>
      </c>
      <c r="F71" s="227">
        <v>15.944000000000001</v>
      </c>
      <c r="G71" s="253">
        <v>11.88</v>
      </c>
      <c r="H71" s="229">
        <v>12</v>
      </c>
    </row>
    <row r="72" spans="1:9" s="1" customFormat="1" ht="20.100000000000001" customHeight="1" thickBot="1" x14ac:dyDescent="0.3">
      <c r="A72" s="303"/>
      <c r="B72" s="178">
        <v>2025</v>
      </c>
      <c r="C72" s="251">
        <v>15</v>
      </c>
      <c r="D72" s="255">
        <v>7.4</v>
      </c>
      <c r="E72" s="225">
        <v>15</v>
      </c>
      <c r="F72" s="227">
        <v>15.944000000000001</v>
      </c>
      <c r="G72" s="253">
        <v>11.88</v>
      </c>
      <c r="H72" s="229">
        <v>12</v>
      </c>
    </row>
    <row r="73" spans="1:9" s="1" customFormat="1" ht="20.100000000000001" customHeight="1" thickBot="1" x14ac:dyDescent="0.3">
      <c r="A73" s="303"/>
      <c r="B73" s="178">
        <v>2026</v>
      </c>
      <c r="C73" s="251">
        <v>15</v>
      </c>
      <c r="D73" s="255">
        <v>7.4</v>
      </c>
      <c r="E73" s="225">
        <v>15</v>
      </c>
      <c r="F73" s="227">
        <v>15.944000000000001</v>
      </c>
      <c r="G73" s="253">
        <v>11.88</v>
      </c>
      <c r="H73" s="229">
        <v>12</v>
      </c>
    </row>
    <row r="74" spans="1:9" s="1" customFormat="1" ht="20.100000000000001" customHeight="1" thickBot="1" x14ac:dyDescent="0.3">
      <c r="A74" s="303"/>
      <c r="B74" s="178">
        <v>2027</v>
      </c>
      <c r="C74" s="251">
        <v>15</v>
      </c>
      <c r="D74" s="255">
        <v>7.4</v>
      </c>
      <c r="E74" s="225">
        <v>15</v>
      </c>
      <c r="F74" s="227">
        <v>15.944000000000001</v>
      </c>
      <c r="G74" s="253">
        <v>11.88</v>
      </c>
      <c r="H74" s="229">
        <v>12</v>
      </c>
    </row>
    <row r="75" spans="1:9" s="1" customFormat="1" ht="20.100000000000001" customHeight="1" thickBot="1" x14ac:dyDescent="0.3">
      <c r="A75" s="303"/>
      <c r="B75" s="178">
        <v>2028</v>
      </c>
      <c r="C75" s="251">
        <v>15</v>
      </c>
      <c r="D75" s="255">
        <v>7.4</v>
      </c>
      <c r="E75" s="225">
        <v>15</v>
      </c>
      <c r="F75" s="227">
        <v>15.944000000000001</v>
      </c>
      <c r="G75" s="253">
        <v>11.88</v>
      </c>
      <c r="H75" s="229">
        <v>12</v>
      </c>
    </row>
    <row r="76" spans="1:9" s="1" customFormat="1" ht="20.100000000000001" customHeight="1" thickBot="1" x14ac:dyDescent="0.3">
      <c r="A76" s="303"/>
      <c r="B76" s="178">
        <v>2029</v>
      </c>
      <c r="C76" s="251">
        <v>15</v>
      </c>
      <c r="D76" s="255">
        <v>7.4</v>
      </c>
      <c r="E76" s="225">
        <v>15</v>
      </c>
      <c r="F76" s="227">
        <v>15.944000000000001</v>
      </c>
      <c r="G76" s="253">
        <v>11.88</v>
      </c>
      <c r="H76" s="229">
        <v>12</v>
      </c>
    </row>
    <row r="77" spans="1:9" s="1" customFormat="1" ht="20.100000000000001" customHeight="1" thickBot="1" x14ac:dyDescent="0.3">
      <c r="A77" s="303"/>
      <c r="B77" s="178">
        <v>2030</v>
      </c>
      <c r="C77" s="251">
        <v>15</v>
      </c>
      <c r="D77" s="255">
        <v>7.4</v>
      </c>
      <c r="E77" s="225">
        <v>15</v>
      </c>
      <c r="F77" s="227">
        <v>15.944000000000001</v>
      </c>
      <c r="G77" s="253">
        <v>11.88</v>
      </c>
      <c r="H77" s="229">
        <v>12</v>
      </c>
    </row>
    <row r="78" spans="1:9" s="1" customFormat="1" ht="20.100000000000001" customHeight="1" x14ac:dyDescent="0.25">
      <c r="A78" s="303"/>
      <c r="B78" s="178"/>
      <c r="C78" s="338">
        <f t="shared" ref="C78:H78" si="2">+(C71-C55)/C55</f>
        <v>0.8633540372670806</v>
      </c>
      <c r="D78" s="338">
        <f t="shared" si="2"/>
        <v>0.64444444444444449</v>
      </c>
      <c r="E78" s="338">
        <f t="shared" si="2"/>
        <v>0</v>
      </c>
      <c r="F78" s="338">
        <f t="shared" si="2"/>
        <v>0.875764705882353</v>
      </c>
      <c r="G78" s="338">
        <f t="shared" si="2"/>
        <v>0.47577639751552792</v>
      </c>
      <c r="H78" s="338">
        <f t="shared" si="2"/>
        <v>0</v>
      </c>
      <c r="I78" s="347" t="s">
        <v>147</v>
      </c>
    </row>
    <row r="79" spans="1:9" s="1" customFormat="1" ht="20.100000000000001" customHeight="1" thickBot="1" x14ac:dyDescent="0.3">
      <c r="A79" s="179"/>
      <c r="B79" s="178"/>
      <c r="C79" s="184"/>
      <c r="D79" s="184"/>
      <c r="E79" s="184"/>
      <c r="F79" s="184"/>
      <c r="G79" s="184"/>
      <c r="H79" s="184"/>
    </row>
    <row r="80" spans="1:9" s="1" customFormat="1" ht="20.100000000000001" customHeight="1" thickBot="1" x14ac:dyDescent="0.3">
      <c r="A80" s="179"/>
      <c r="B80" s="178"/>
      <c r="C80" s="218" t="s">
        <v>23</v>
      </c>
      <c r="D80" s="216" t="s">
        <v>24</v>
      </c>
      <c r="E80" s="216" t="s">
        <v>27</v>
      </c>
      <c r="F80" s="216" t="s">
        <v>26</v>
      </c>
      <c r="G80" s="216" t="s">
        <v>28</v>
      </c>
      <c r="H80" s="217" t="s">
        <v>29</v>
      </c>
    </row>
    <row r="81" spans="1:10" s="1" customFormat="1" ht="20.100000000000001" customHeight="1" thickBot="1" x14ac:dyDescent="0.3">
      <c r="A81" s="987" t="s">
        <v>20</v>
      </c>
      <c r="B81" s="178">
        <v>2008</v>
      </c>
      <c r="C81" s="230">
        <v>25</v>
      </c>
      <c r="D81" s="231"/>
      <c r="E81" s="232">
        <v>25</v>
      </c>
      <c r="F81" s="227">
        <v>14.17</v>
      </c>
      <c r="G81" s="233">
        <v>25</v>
      </c>
      <c r="H81" s="234">
        <v>20</v>
      </c>
    </row>
    <row r="82" spans="1:10" s="5" customFormat="1" ht="20.100000000000001" customHeight="1" thickBot="1" x14ac:dyDescent="0.3">
      <c r="A82" s="987"/>
      <c r="B82" s="178">
        <v>2009</v>
      </c>
      <c r="C82" s="230">
        <v>25</v>
      </c>
      <c r="D82" s="231"/>
      <c r="E82" s="232">
        <v>25</v>
      </c>
      <c r="F82" s="235">
        <v>15</v>
      </c>
      <c r="G82" s="233">
        <v>25</v>
      </c>
      <c r="H82" s="234">
        <v>20</v>
      </c>
    </row>
    <row r="83" spans="1:10" s="5" customFormat="1" ht="20.100000000000001" customHeight="1" thickBot="1" x14ac:dyDescent="0.3">
      <c r="A83" s="987"/>
      <c r="B83" s="178">
        <v>2010</v>
      </c>
      <c r="C83" s="230">
        <v>25</v>
      </c>
      <c r="D83" s="231"/>
      <c r="E83" s="232">
        <v>25</v>
      </c>
      <c r="F83" s="235">
        <v>15</v>
      </c>
      <c r="G83" s="233">
        <v>25</v>
      </c>
      <c r="H83" s="234">
        <v>20</v>
      </c>
    </row>
    <row r="84" spans="1:10" ht="20.100000000000001" customHeight="1" thickBot="1" x14ac:dyDescent="0.3">
      <c r="A84" s="987"/>
      <c r="B84" s="178">
        <v>2011</v>
      </c>
      <c r="C84" s="230">
        <v>25</v>
      </c>
      <c r="D84" s="231"/>
      <c r="E84" s="232">
        <v>25</v>
      </c>
      <c r="F84" s="227">
        <v>15.83</v>
      </c>
      <c r="G84" s="233">
        <v>25</v>
      </c>
      <c r="H84" s="234">
        <v>20</v>
      </c>
    </row>
    <row r="85" spans="1:10" ht="20.100000000000001" customHeight="1" thickBot="1" x14ac:dyDescent="0.3">
      <c r="A85" s="987"/>
      <c r="B85" s="178">
        <v>2012</v>
      </c>
      <c r="C85" s="230">
        <v>25</v>
      </c>
      <c r="D85" s="231"/>
      <c r="E85" s="232">
        <v>25</v>
      </c>
      <c r="F85" s="227">
        <v>16.670000000000002</v>
      </c>
      <c r="G85" s="233">
        <v>25</v>
      </c>
      <c r="H85" s="234">
        <v>20</v>
      </c>
    </row>
    <row r="86" spans="1:10" ht="20.100000000000001" customHeight="1" thickBot="1" x14ac:dyDescent="0.3">
      <c r="A86" s="987"/>
      <c r="B86" s="178">
        <v>2013</v>
      </c>
      <c r="C86" s="230">
        <v>25</v>
      </c>
      <c r="D86" s="236">
        <v>30</v>
      </c>
      <c r="E86" s="232">
        <v>25</v>
      </c>
      <c r="F86" s="227">
        <v>18.337</v>
      </c>
      <c r="G86" s="233">
        <v>30</v>
      </c>
      <c r="H86" s="234">
        <v>20</v>
      </c>
    </row>
    <row r="87" spans="1:10" ht="20.100000000000001" customHeight="1" thickBot="1" x14ac:dyDescent="0.3">
      <c r="A87" s="987"/>
      <c r="B87" s="178">
        <v>2014</v>
      </c>
      <c r="C87" s="230">
        <v>26</v>
      </c>
      <c r="D87" s="236">
        <v>30</v>
      </c>
      <c r="E87" s="232">
        <v>25</v>
      </c>
      <c r="F87" s="227">
        <v>20.170999999999999</v>
      </c>
      <c r="G87" s="233">
        <v>30</v>
      </c>
      <c r="H87" s="234">
        <v>20</v>
      </c>
    </row>
    <row r="88" spans="1:10" ht="20.100000000000001" customHeight="1" thickBot="1" x14ac:dyDescent="0.3">
      <c r="A88" s="987"/>
      <c r="B88" s="178">
        <v>2015</v>
      </c>
      <c r="C88" s="230">
        <v>27</v>
      </c>
      <c r="D88" s="236">
        <v>30</v>
      </c>
      <c r="E88" s="232">
        <v>25</v>
      </c>
      <c r="F88" s="227">
        <v>22.187999999999999</v>
      </c>
      <c r="G88" s="233">
        <v>30</v>
      </c>
      <c r="H88" s="234">
        <v>20</v>
      </c>
    </row>
    <row r="89" spans="1:10" ht="20.100000000000001" customHeight="1" thickBot="1" x14ac:dyDescent="0.3">
      <c r="A89" s="987"/>
      <c r="B89" s="178">
        <v>2016</v>
      </c>
      <c r="C89" s="230">
        <v>28</v>
      </c>
      <c r="D89" s="236">
        <v>30</v>
      </c>
      <c r="E89" s="232">
        <v>25</v>
      </c>
      <c r="F89" s="227">
        <v>24.407</v>
      </c>
      <c r="G89" s="233">
        <v>30</v>
      </c>
      <c r="H89" s="234">
        <v>20</v>
      </c>
    </row>
    <row r="90" spans="1:10" ht="20.100000000000001" customHeight="1" thickBot="1" x14ac:dyDescent="0.3">
      <c r="A90" s="987"/>
      <c r="B90" s="178">
        <v>2017</v>
      </c>
      <c r="C90" s="230">
        <v>29</v>
      </c>
      <c r="D90" s="236">
        <v>30</v>
      </c>
      <c r="E90" s="232">
        <v>25</v>
      </c>
      <c r="F90" s="227">
        <v>26.847999999999999</v>
      </c>
      <c r="G90" s="233">
        <v>30</v>
      </c>
      <c r="H90" s="234">
        <v>20</v>
      </c>
    </row>
    <row r="91" spans="1:10" ht="20.100000000000001" customHeight="1" thickBot="1" x14ac:dyDescent="0.3">
      <c r="A91" s="987"/>
      <c r="B91" s="178">
        <v>2018</v>
      </c>
      <c r="C91" s="230">
        <v>30</v>
      </c>
      <c r="D91" s="236">
        <v>30</v>
      </c>
      <c r="E91" s="232">
        <v>25</v>
      </c>
      <c r="F91" s="227">
        <v>29.553000000000001</v>
      </c>
      <c r="G91" s="233">
        <v>30</v>
      </c>
      <c r="H91" s="234">
        <v>20</v>
      </c>
    </row>
    <row r="92" spans="1:10" ht="20.100000000000001" customHeight="1" thickBot="1" x14ac:dyDescent="0.3">
      <c r="A92" s="215"/>
      <c r="B92" s="178">
        <v>2019</v>
      </c>
      <c r="C92" s="230">
        <v>30</v>
      </c>
      <c r="D92" s="236">
        <v>30</v>
      </c>
      <c r="E92" s="232">
        <v>25</v>
      </c>
      <c r="F92" s="227">
        <v>26.58</v>
      </c>
      <c r="G92" s="233">
        <v>30</v>
      </c>
      <c r="H92" s="234">
        <v>20</v>
      </c>
    </row>
    <row r="93" spans="1:10" ht="20.100000000000001" customHeight="1" thickBot="1" x14ac:dyDescent="0.3">
      <c r="A93" s="215"/>
      <c r="B93" s="178">
        <v>2020</v>
      </c>
      <c r="C93" s="230">
        <v>30</v>
      </c>
      <c r="D93" s="236">
        <v>30</v>
      </c>
      <c r="E93" s="232">
        <v>25</v>
      </c>
      <c r="F93" s="227">
        <v>26.58</v>
      </c>
      <c r="G93" s="233">
        <v>30</v>
      </c>
      <c r="H93" s="234">
        <v>20</v>
      </c>
      <c r="J93" s="3" t="s">
        <v>143</v>
      </c>
    </row>
    <row r="94" spans="1:10" ht="20.100000000000001" customHeight="1" thickBot="1" x14ac:dyDescent="0.3">
      <c r="A94" s="215"/>
      <c r="B94" s="178">
        <v>2021</v>
      </c>
      <c r="C94" s="230">
        <v>30</v>
      </c>
      <c r="D94" s="236">
        <v>30</v>
      </c>
      <c r="E94" s="232">
        <v>25</v>
      </c>
      <c r="F94" s="227">
        <v>26.58</v>
      </c>
      <c r="G94" s="233">
        <v>30</v>
      </c>
      <c r="H94" s="234">
        <v>20</v>
      </c>
    </row>
    <row r="95" spans="1:10" ht="20.100000000000001" customHeight="1" thickBot="1" x14ac:dyDescent="0.3">
      <c r="A95" s="215"/>
      <c r="B95" s="178">
        <v>2022</v>
      </c>
      <c r="C95" s="230">
        <v>30</v>
      </c>
      <c r="D95" s="236">
        <v>30</v>
      </c>
      <c r="E95" s="232">
        <v>25</v>
      </c>
      <c r="F95" s="227">
        <v>26.58</v>
      </c>
      <c r="G95" s="233">
        <v>30</v>
      </c>
      <c r="H95" s="234">
        <v>20</v>
      </c>
    </row>
    <row r="96" spans="1:10" ht="20.100000000000001" customHeight="1" thickBot="1" x14ac:dyDescent="0.3">
      <c r="A96" s="215"/>
      <c r="B96" s="178">
        <v>2023</v>
      </c>
      <c r="C96" s="230">
        <v>30</v>
      </c>
      <c r="D96" s="236">
        <v>30</v>
      </c>
      <c r="E96" s="232">
        <v>25</v>
      </c>
      <c r="F96" s="227">
        <v>26.58</v>
      </c>
      <c r="G96" s="233">
        <v>30</v>
      </c>
      <c r="H96" s="234">
        <v>20</v>
      </c>
    </row>
    <row r="97" spans="1:9" ht="20.100000000000001" customHeight="1" thickBot="1" x14ac:dyDescent="0.3">
      <c r="A97" s="215"/>
      <c r="B97" s="178">
        <v>2024</v>
      </c>
      <c r="C97" s="230">
        <v>30</v>
      </c>
      <c r="D97" s="236">
        <v>30</v>
      </c>
      <c r="E97" s="232">
        <v>25</v>
      </c>
      <c r="F97" s="227">
        <v>26.58</v>
      </c>
      <c r="G97" s="233">
        <v>30</v>
      </c>
      <c r="H97" s="234">
        <v>20</v>
      </c>
    </row>
    <row r="98" spans="1:9" ht="20.100000000000001" customHeight="1" thickBot="1" x14ac:dyDescent="0.3">
      <c r="A98" s="215"/>
      <c r="B98" s="178">
        <v>2025</v>
      </c>
      <c r="C98" s="230">
        <v>30</v>
      </c>
      <c r="D98" s="236">
        <v>30</v>
      </c>
      <c r="E98" s="232">
        <v>25</v>
      </c>
      <c r="F98" s="227">
        <v>26.58</v>
      </c>
      <c r="G98" s="233">
        <v>30</v>
      </c>
      <c r="H98" s="234">
        <v>20</v>
      </c>
    </row>
    <row r="99" spans="1:9" ht="20.100000000000001" customHeight="1" thickBot="1" x14ac:dyDescent="0.3">
      <c r="A99" s="215"/>
      <c r="B99" s="178">
        <v>2026</v>
      </c>
      <c r="C99" s="230">
        <v>30</v>
      </c>
      <c r="D99" s="236">
        <v>30</v>
      </c>
      <c r="E99" s="232">
        <v>25</v>
      </c>
      <c r="F99" s="227">
        <v>26.58</v>
      </c>
      <c r="G99" s="233">
        <v>30</v>
      </c>
      <c r="H99" s="234">
        <v>20</v>
      </c>
    </row>
    <row r="100" spans="1:9" ht="20.100000000000001" customHeight="1" thickBot="1" x14ac:dyDescent="0.3">
      <c r="A100" s="215"/>
      <c r="B100" s="178">
        <v>2027</v>
      </c>
      <c r="C100" s="230">
        <v>30</v>
      </c>
      <c r="D100" s="236">
        <v>30</v>
      </c>
      <c r="E100" s="232">
        <v>25</v>
      </c>
      <c r="F100" s="227">
        <v>26.58</v>
      </c>
      <c r="G100" s="233">
        <v>30</v>
      </c>
      <c r="H100" s="234">
        <v>20</v>
      </c>
    </row>
    <row r="101" spans="1:9" ht="20.100000000000001" customHeight="1" thickBot="1" x14ac:dyDescent="0.3">
      <c r="A101" s="215"/>
      <c r="B101" s="178">
        <v>2028</v>
      </c>
      <c r="C101" s="230">
        <v>30</v>
      </c>
      <c r="D101" s="236">
        <v>30</v>
      </c>
      <c r="E101" s="232">
        <v>25</v>
      </c>
      <c r="F101" s="227">
        <v>26.58</v>
      </c>
      <c r="G101" s="233">
        <v>30</v>
      </c>
      <c r="H101" s="234">
        <v>20</v>
      </c>
    </row>
    <row r="102" spans="1:9" ht="20.100000000000001" customHeight="1" thickBot="1" x14ac:dyDescent="0.3">
      <c r="A102" s="215"/>
      <c r="B102" s="178">
        <v>2029</v>
      </c>
      <c r="C102" s="230">
        <v>30</v>
      </c>
      <c r="D102" s="236">
        <v>30</v>
      </c>
      <c r="E102" s="232">
        <v>25</v>
      </c>
      <c r="F102" s="227">
        <v>26.58</v>
      </c>
      <c r="G102" s="233">
        <v>30</v>
      </c>
      <c r="H102" s="234">
        <v>20</v>
      </c>
    </row>
    <row r="103" spans="1:9" ht="20.100000000000001" customHeight="1" thickBot="1" x14ac:dyDescent="0.3">
      <c r="A103" s="215"/>
      <c r="B103" s="178">
        <v>2030</v>
      </c>
      <c r="C103" s="230">
        <v>30</v>
      </c>
      <c r="D103" s="236">
        <v>30</v>
      </c>
      <c r="E103" s="232">
        <v>25</v>
      </c>
      <c r="F103" s="227">
        <v>26.58</v>
      </c>
      <c r="G103" s="233">
        <v>30</v>
      </c>
      <c r="H103" s="234">
        <v>20</v>
      </c>
    </row>
    <row r="104" spans="1:9" ht="20.100000000000001" customHeight="1" x14ac:dyDescent="0.25">
      <c r="A104" s="215"/>
      <c r="C104" s="338">
        <f>+(C103-C81)/C81</f>
        <v>0.2</v>
      </c>
      <c r="D104" s="338">
        <f>+(D103-D86)/D86</f>
        <v>0</v>
      </c>
      <c r="E104" s="338">
        <f t="shared" ref="E104:H104" si="3">+(E103-E81)/E81</f>
        <v>0</v>
      </c>
      <c r="F104" s="338">
        <f t="shared" si="3"/>
        <v>0.87579393083980228</v>
      </c>
      <c r="G104" s="338">
        <f t="shared" si="3"/>
        <v>0.2</v>
      </c>
      <c r="H104" s="338">
        <f t="shared" si="3"/>
        <v>0</v>
      </c>
      <c r="I104" s="347" t="s">
        <v>147</v>
      </c>
    </row>
    <row r="105" spans="1:9" ht="20.100000000000001" customHeight="1" thickBot="1" x14ac:dyDescent="0.3">
      <c r="A105" s="215"/>
      <c r="C105" s="183"/>
      <c r="D105" s="183"/>
      <c r="E105" s="183"/>
      <c r="F105" s="183"/>
      <c r="G105" s="183"/>
      <c r="H105" s="183"/>
    </row>
    <row r="106" spans="1:9" ht="20.100000000000001" customHeight="1" thickBot="1" x14ac:dyDescent="0.3">
      <c r="A106" s="179"/>
      <c r="C106" s="218" t="s">
        <v>23</v>
      </c>
      <c r="D106" s="216" t="s">
        <v>24</v>
      </c>
      <c r="E106" s="216" t="s">
        <v>27</v>
      </c>
      <c r="F106" s="216" t="s">
        <v>26</v>
      </c>
      <c r="G106" s="216" t="s">
        <v>28</v>
      </c>
      <c r="H106" s="217" t="s">
        <v>29</v>
      </c>
    </row>
    <row r="107" spans="1:9" s="4" customFormat="1" ht="20.100000000000001" customHeight="1" thickBot="1" x14ac:dyDescent="0.3">
      <c r="A107" s="988" t="s">
        <v>5</v>
      </c>
      <c r="B107" s="178">
        <v>2008</v>
      </c>
      <c r="C107" s="237">
        <v>2.36</v>
      </c>
      <c r="D107" s="238">
        <v>0.5</v>
      </c>
      <c r="E107" s="239">
        <v>0</v>
      </c>
      <c r="F107" s="240">
        <v>5</v>
      </c>
      <c r="G107" s="241">
        <v>6.9770000000000003</v>
      </c>
      <c r="H107" s="242">
        <v>9</v>
      </c>
    </row>
    <row r="108" spans="1:9" ht="20.100000000000001" customHeight="1" thickBot="1" x14ac:dyDescent="0.3">
      <c r="A108" s="988"/>
      <c r="B108" s="178">
        <v>2009</v>
      </c>
      <c r="C108" s="237">
        <v>2.36</v>
      </c>
      <c r="D108" s="238">
        <v>0.58699999999999997</v>
      </c>
      <c r="E108" s="239">
        <v>0</v>
      </c>
      <c r="F108" s="240">
        <v>6</v>
      </c>
      <c r="G108" s="241">
        <v>6.9770000000000003</v>
      </c>
      <c r="H108" s="242">
        <v>9</v>
      </c>
    </row>
    <row r="109" spans="1:9" ht="20.100000000000001" customHeight="1" thickBot="1" x14ac:dyDescent="0.3">
      <c r="A109" s="988"/>
      <c r="B109" s="178">
        <v>2010</v>
      </c>
      <c r="C109" s="237">
        <v>2.36</v>
      </c>
      <c r="D109" s="238">
        <v>0.65900000000000003</v>
      </c>
      <c r="E109" s="239">
        <v>0</v>
      </c>
      <c r="F109" s="240">
        <v>6</v>
      </c>
      <c r="G109" s="241">
        <v>7.117</v>
      </c>
      <c r="H109" s="242">
        <v>9</v>
      </c>
    </row>
    <row r="110" spans="1:9" ht="20.100000000000001" customHeight="1" thickBot="1" x14ac:dyDescent="0.3">
      <c r="A110" s="988"/>
      <c r="B110" s="178">
        <v>2011</v>
      </c>
      <c r="C110" s="237">
        <v>2.36</v>
      </c>
      <c r="D110" s="238">
        <v>0.74</v>
      </c>
      <c r="E110" s="239">
        <v>0</v>
      </c>
      <c r="F110" s="240">
        <v>7</v>
      </c>
      <c r="G110" s="241">
        <v>7.117</v>
      </c>
      <c r="H110" s="242">
        <v>9</v>
      </c>
    </row>
    <row r="111" spans="1:9" ht="20.100000000000001" customHeight="1" thickBot="1" x14ac:dyDescent="0.3">
      <c r="A111" s="988"/>
      <c r="B111" s="178">
        <v>2012</v>
      </c>
      <c r="C111" s="237">
        <v>2.36</v>
      </c>
      <c r="D111" s="238">
        <v>0.83099999999999996</v>
      </c>
      <c r="E111" s="239">
        <v>0</v>
      </c>
      <c r="F111" s="240">
        <v>8</v>
      </c>
      <c r="G111" s="241">
        <v>7.117</v>
      </c>
      <c r="H111" s="242">
        <v>9</v>
      </c>
    </row>
    <row r="112" spans="1:9" ht="20.100000000000001" customHeight="1" thickBot="1" x14ac:dyDescent="0.3">
      <c r="A112" s="988"/>
      <c r="B112" s="178">
        <v>2013</v>
      </c>
      <c r="C112" s="237">
        <v>3</v>
      </c>
      <c r="D112" s="238">
        <v>0.85</v>
      </c>
      <c r="E112" s="239">
        <v>0</v>
      </c>
      <c r="F112" s="243">
        <v>8.4</v>
      </c>
      <c r="G112" s="241">
        <v>7.4096000000000002</v>
      </c>
      <c r="H112" s="242">
        <v>9</v>
      </c>
    </row>
    <row r="113" spans="1:8" s="1" customFormat="1" ht="20.100000000000001" customHeight="1" thickBot="1" x14ac:dyDescent="0.3">
      <c r="A113" s="988"/>
      <c r="B113" s="178">
        <v>2014</v>
      </c>
      <c r="C113" s="237">
        <v>4</v>
      </c>
      <c r="D113" s="238">
        <v>0.86</v>
      </c>
      <c r="E113" s="239">
        <v>0</v>
      </c>
      <c r="F113" s="244">
        <v>8.82</v>
      </c>
      <c r="G113" s="241">
        <v>7.7022000000000004</v>
      </c>
      <c r="H113" s="242">
        <v>9</v>
      </c>
    </row>
    <row r="114" spans="1:8" s="1" customFormat="1" ht="20.100000000000001" customHeight="1" thickBot="1" x14ac:dyDescent="0.3">
      <c r="A114" s="988"/>
      <c r="B114" s="178">
        <v>2015</v>
      </c>
      <c r="C114" s="237">
        <v>4.5</v>
      </c>
      <c r="D114" s="238">
        <v>0.88</v>
      </c>
      <c r="E114" s="239">
        <v>0</v>
      </c>
      <c r="F114" s="244">
        <v>9.2609999999999992</v>
      </c>
      <c r="G114" s="241">
        <v>7.9947999999999997</v>
      </c>
      <c r="H114" s="242">
        <v>9</v>
      </c>
    </row>
    <row r="115" spans="1:8" s="1" customFormat="1" ht="20.100000000000001" customHeight="1" thickBot="1" x14ac:dyDescent="0.3">
      <c r="A115" s="988"/>
      <c r="B115" s="178">
        <v>2016</v>
      </c>
      <c r="C115" s="237">
        <v>5.5</v>
      </c>
      <c r="D115" s="238">
        <v>0.9</v>
      </c>
      <c r="E115" s="239">
        <v>0</v>
      </c>
      <c r="F115" s="244">
        <v>9.7240000000000002</v>
      </c>
      <c r="G115" s="241">
        <v>8.2873999999999999</v>
      </c>
      <c r="H115" s="242">
        <v>9</v>
      </c>
    </row>
    <row r="116" spans="1:8" s="1" customFormat="1" ht="20.100000000000001" customHeight="1" thickBot="1" x14ac:dyDescent="0.3">
      <c r="A116" s="988"/>
      <c r="B116" s="178">
        <v>2017</v>
      </c>
      <c r="C116" s="237">
        <v>6.5</v>
      </c>
      <c r="D116" s="238">
        <v>0.92</v>
      </c>
      <c r="E116" s="239">
        <v>0</v>
      </c>
      <c r="F116" s="244">
        <v>10.210000000000001</v>
      </c>
      <c r="G116" s="241">
        <v>8.58</v>
      </c>
      <c r="H116" s="242">
        <v>9</v>
      </c>
    </row>
    <row r="117" spans="1:8" s="5" customFormat="1" ht="20.100000000000001" customHeight="1" thickBot="1" x14ac:dyDescent="0.3">
      <c r="A117" s="988"/>
      <c r="B117" s="178">
        <v>2018</v>
      </c>
      <c r="C117" s="237">
        <v>7</v>
      </c>
      <c r="D117" s="238">
        <v>0.94</v>
      </c>
      <c r="E117" s="239">
        <v>0</v>
      </c>
      <c r="F117" s="244">
        <v>10.721</v>
      </c>
      <c r="G117" s="241">
        <v>8.58</v>
      </c>
      <c r="H117" s="242">
        <v>9</v>
      </c>
    </row>
    <row r="118" spans="1:8" s="5" customFormat="1" ht="20.100000000000001" customHeight="1" thickBot="1" x14ac:dyDescent="0.3">
      <c r="A118" s="302"/>
      <c r="B118" s="178">
        <v>2019</v>
      </c>
      <c r="C118" s="237">
        <v>7</v>
      </c>
      <c r="D118" s="238">
        <v>0.94</v>
      </c>
      <c r="E118" s="239">
        <v>1.63</v>
      </c>
      <c r="F118" s="244">
        <v>9.6489999999999991</v>
      </c>
      <c r="G118" s="241">
        <v>8.58</v>
      </c>
      <c r="H118" s="242">
        <v>9</v>
      </c>
    </row>
    <row r="119" spans="1:8" s="5" customFormat="1" ht="20.100000000000001" customHeight="1" thickBot="1" x14ac:dyDescent="0.3">
      <c r="A119" s="302"/>
      <c r="B119" s="178">
        <v>2020</v>
      </c>
      <c r="C119" s="237">
        <v>7</v>
      </c>
      <c r="D119" s="238">
        <v>0.94</v>
      </c>
      <c r="E119" s="239">
        <v>1.63</v>
      </c>
      <c r="F119" s="244">
        <v>9.6489999999999991</v>
      </c>
      <c r="G119" s="241">
        <v>8.58</v>
      </c>
      <c r="H119" s="242">
        <v>9</v>
      </c>
    </row>
    <row r="120" spans="1:8" s="5" customFormat="1" ht="20.100000000000001" customHeight="1" thickBot="1" x14ac:dyDescent="0.3">
      <c r="A120" s="302"/>
      <c r="B120" s="178">
        <v>2021</v>
      </c>
      <c r="C120" s="237">
        <v>7</v>
      </c>
      <c r="D120" s="238">
        <v>0.94</v>
      </c>
      <c r="E120" s="239">
        <v>3.25</v>
      </c>
      <c r="F120" s="244">
        <v>9.6489999999999991</v>
      </c>
      <c r="G120" s="241">
        <v>8.58</v>
      </c>
      <c r="H120" s="242">
        <v>9</v>
      </c>
    </row>
    <row r="121" spans="1:8" s="5" customFormat="1" ht="20.100000000000001" customHeight="1" thickBot="1" x14ac:dyDescent="0.3">
      <c r="A121" s="302"/>
      <c r="B121" s="178">
        <v>2022</v>
      </c>
      <c r="C121" s="237">
        <v>7</v>
      </c>
      <c r="D121" s="238">
        <v>0.94</v>
      </c>
      <c r="E121" s="239">
        <v>3.25</v>
      </c>
      <c r="F121" s="244">
        <v>9.6489999999999991</v>
      </c>
      <c r="G121" s="241">
        <v>8.58</v>
      </c>
      <c r="H121" s="242">
        <v>9</v>
      </c>
    </row>
    <row r="122" spans="1:8" s="5" customFormat="1" ht="20.100000000000001" customHeight="1" thickBot="1" x14ac:dyDescent="0.3">
      <c r="A122" s="302"/>
      <c r="B122" s="178">
        <v>2023</v>
      </c>
      <c r="C122" s="237">
        <v>7</v>
      </c>
      <c r="D122" s="238">
        <v>0.94</v>
      </c>
      <c r="E122" s="239">
        <v>3.25</v>
      </c>
      <c r="F122" s="244">
        <v>9.6489999999999991</v>
      </c>
      <c r="G122" s="241">
        <v>8.58</v>
      </c>
      <c r="H122" s="242">
        <v>9</v>
      </c>
    </row>
    <row r="123" spans="1:8" s="5" customFormat="1" ht="20.100000000000001" customHeight="1" thickBot="1" x14ac:dyDescent="0.3">
      <c r="A123" s="302"/>
      <c r="B123" s="178">
        <v>2024</v>
      </c>
      <c r="C123" s="237">
        <v>7</v>
      </c>
      <c r="D123" s="238">
        <v>0.94</v>
      </c>
      <c r="E123" s="239">
        <v>3.25</v>
      </c>
      <c r="F123" s="244">
        <v>9.6489999999999991</v>
      </c>
      <c r="G123" s="241">
        <v>8.58</v>
      </c>
      <c r="H123" s="242">
        <v>9</v>
      </c>
    </row>
    <row r="124" spans="1:8" s="5" customFormat="1" ht="20.100000000000001" customHeight="1" thickBot="1" x14ac:dyDescent="0.3">
      <c r="A124" s="302"/>
      <c r="B124" s="178">
        <v>2025</v>
      </c>
      <c r="C124" s="237">
        <v>7</v>
      </c>
      <c r="D124" s="238">
        <v>0.94</v>
      </c>
      <c r="E124" s="239">
        <v>3.25</v>
      </c>
      <c r="F124" s="244">
        <v>9.6489999999999991</v>
      </c>
      <c r="G124" s="241">
        <v>8.58</v>
      </c>
      <c r="H124" s="242">
        <v>9</v>
      </c>
    </row>
    <row r="125" spans="1:8" s="5" customFormat="1" ht="20.100000000000001" customHeight="1" thickBot="1" x14ac:dyDescent="0.3">
      <c r="A125" s="302"/>
      <c r="B125" s="178">
        <v>2026</v>
      </c>
      <c r="C125" s="237">
        <v>7</v>
      </c>
      <c r="D125" s="238">
        <v>0.94</v>
      </c>
      <c r="E125" s="239">
        <v>3.25</v>
      </c>
      <c r="F125" s="244">
        <v>9.6489999999999991</v>
      </c>
      <c r="G125" s="241">
        <v>8.58</v>
      </c>
      <c r="H125" s="242">
        <v>9</v>
      </c>
    </row>
    <row r="126" spans="1:8" s="5" customFormat="1" ht="20.100000000000001" customHeight="1" thickBot="1" x14ac:dyDescent="0.3">
      <c r="A126" s="302"/>
      <c r="B126" s="178">
        <v>2027</v>
      </c>
      <c r="C126" s="237">
        <v>7</v>
      </c>
      <c r="D126" s="238">
        <v>0.94</v>
      </c>
      <c r="E126" s="239">
        <v>3.25</v>
      </c>
      <c r="F126" s="244">
        <v>9.6489999999999991</v>
      </c>
      <c r="G126" s="241">
        <v>8.58</v>
      </c>
      <c r="H126" s="242">
        <v>9</v>
      </c>
    </row>
    <row r="127" spans="1:8" s="5" customFormat="1" ht="20.100000000000001" customHeight="1" thickBot="1" x14ac:dyDescent="0.3">
      <c r="A127" s="302"/>
      <c r="B127" s="178">
        <v>2028</v>
      </c>
      <c r="C127" s="237">
        <v>7</v>
      </c>
      <c r="D127" s="238">
        <v>0.94</v>
      </c>
      <c r="E127" s="239">
        <v>3.25</v>
      </c>
      <c r="F127" s="244">
        <v>9.6489999999999991</v>
      </c>
      <c r="G127" s="241">
        <v>8.58</v>
      </c>
      <c r="H127" s="242">
        <v>9</v>
      </c>
    </row>
    <row r="128" spans="1:8" s="5" customFormat="1" ht="20.100000000000001" customHeight="1" thickBot="1" x14ac:dyDescent="0.3">
      <c r="A128" s="302"/>
      <c r="B128" s="178">
        <v>2029</v>
      </c>
      <c r="C128" s="237">
        <v>7</v>
      </c>
      <c r="D128" s="238">
        <v>0.94</v>
      </c>
      <c r="E128" s="239">
        <v>3.25</v>
      </c>
      <c r="F128" s="244">
        <v>9.6489999999999991</v>
      </c>
      <c r="G128" s="241">
        <v>8.58</v>
      </c>
      <c r="H128" s="242">
        <v>9</v>
      </c>
    </row>
    <row r="129" spans="1:9" s="5" customFormat="1" ht="20.100000000000001" customHeight="1" thickBot="1" x14ac:dyDescent="0.3">
      <c r="A129" s="302"/>
      <c r="B129" s="178">
        <v>2030</v>
      </c>
      <c r="C129" s="237">
        <v>7</v>
      </c>
      <c r="D129" s="238">
        <v>0.94</v>
      </c>
      <c r="E129" s="239">
        <v>3.25</v>
      </c>
      <c r="F129" s="244">
        <v>9.6489999999999991</v>
      </c>
      <c r="G129" s="241">
        <v>8.58</v>
      </c>
      <c r="H129" s="242">
        <v>9</v>
      </c>
    </row>
    <row r="130" spans="1:9" s="5" customFormat="1" ht="24.75" customHeight="1" x14ac:dyDescent="0.25">
      <c r="A130" s="302"/>
      <c r="B130" s="178"/>
      <c r="C130" s="338">
        <f>+(C129-C107)/C107</f>
        <v>1.9661016949152545</v>
      </c>
      <c r="D130" s="338">
        <f t="shared" ref="D130:H130" si="4">+(D129-D107)/D107</f>
        <v>0.87999999999999989</v>
      </c>
      <c r="E130" s="338">
        <f>+(E129-E118)/E118</f>
        <v>0.99386503067484677</v>
      </c>
      <c r="F130" s="338">
        <f t="shared" si="4"/>
        <v>0.92979999999999985</v>
      </c>
      <c r="G130" s="338">
        <f t="shared" si="4"/>
        <v>0.22975490898667045</v>
      </c>
      <c r="H130" s="338">
        <f t="shared" si="4"/>
        <v>0</v>
      </c>
      <c r="I130" s="347" t="s">
        <v>147</v>
      </c>
    </row>
    <row r="131" spans="1:9" s="5" customFormat="1" ht="20.100000000000001" customHeight="1" thickBot="1" x14ac:dyDescent="0.3">
      <c r="A131" s="222"/>
      <c r="B131" s="178"/>
      <c r="C131" s="181"/>
      <c r="D131" s="181"/>
      <c r="E131" s="181"/>
      <c r="F131" s="181"/>
      <c r="G131" s="181"/>
      <c r="H131" s="181"/>
    </row>
    <row r="132" spans="1:9" s="5" customFormat="1" ht="20.100000000000001" customHeight="1" thickBot="1" x14ac:dyDescent="0.3">
      <c r="A132" s="223"/>
      <c r="B132" s="178"/>
      <c r="C132" s="218" t="s">
        <v>23</v>
      </c>
      <c r="D132" s="216" t="s">
        <v>24</v>
      </c>
      <c r="E132" s="216" t="s">
        <v>27</v>
      </c>
      <c r="F132" s="216" t="s">
        <v>26</v>
      </c>
      <c r="G132" s="217" t="s">
        <v>28</v>
      </c>
      <c r="H132" s="224" t="s">
        <v>29</v>
      </c>
    </row>
    <row r="133" spans="1:9" s="1" customFormat="1" ht="20.100000000000001" customHeight="1" thickBot="1" x14ac:dyDescent="0.3">
      <c r="A133" s="987" t="s">
        <v>6</v>
      </c>
      <c r="B133" s="178">
        <v>2008</v>
      </c>
      <c r="C133" s="230">
        <v>11.8</v>
      </c>
      <c r="D133" s="231"/>
      <c r="E133" s="246"/>
      <c r="F133" s="227">
        <v>7.69</v>
      </c>
      <c r="G133" s="256">
        <v>20</v>
      </c>
      <c r="H133" s="257">
        <v>13.8</v>
      </c>
    </row>
    <row r="134" spans="1:9" ht="20.100000000000001" customHeight="1" thickBot="1" x14ac:dyDescent="0.3">
      <c r="A134" s="987"/>
      <c r="B134" s="178">
        <v>2009</v>
      </c>
      <c r="C134" s="230">
        <v>11.8</v>
      </c>
      <c r="D134" s="231"/>
      <c r="E134" s="246"/>
      <c r="F134" s="227">
        <v>9.23</v>
      </c>
      <c r="G134" s="256">
        <v>20</v>
      </c>
      <c r="H134" s="257">
        <v>13.8</v>
      </c>
    </row>
    <row r="135" spans="1:9" s="1" customFormat="1" ht="20.100000000000001" customHeight="1" thickBot="1" x14ac:dyDescent="0.3">
      <c r="A135" s="987"/>
      <c r="B135" s="178">
        <v>2010</v>
      </c>
      <c r="C135" s="230">
        <v>11.8</v>
      </c>
      <c r="D135" s="231"/>
      <c r="E135" s="246"/>
      <c r="F135" s="227">
        <v>9.23</v>
      </c>
      <c r="G135" s="256">
        <v>20</v>
      </c>
      <c r="H135" s="257">
        <v>13.8</v>
      </c>
    </row>
    <row r="136" spans="1:9" ht="20.100000000000001" customHeight="1" thickBot="1" x14ac:dyDescent="0.3">
      <c r="A136" s="987"/>
      <c r="B136" s="178">
        <v>2011</v>
      </c>
      <c r="C136" s="230">
        <v>11.8</v>
      </c>
      <c r="D136" s="231"/>
      <c r="E136" s="246"/>
      <c r="F136" s="227">
        <v>10.77</v>
      </c>
      <c r="G136" s="256">
        <v>20</v>
      </c>
      <c r="H136" s="257">
        <v>13.8</v>
      </c>
    </row>
    <row r="137" spans="1:9" ht="20.100000000000001" customHeight="1" thickBot="1" x14ac:dyDescent="0.3">
      <c r="A137" s="987"/>
      <c r="B137" s="178">
        <v>2012</v>
      </c>
      <c r="C137" s="230">
        <v>11.8</v>
      </c>
      <c r="D137" s="231"/>
      <c r="E137" s="246"/>
      <c r="F137" s="227">
        <v>12.31</v>
      </c>
      <c r="G137" s="256">
        <v>20</v>
      </c>
      <c r="H137" s="257">
        <v>13.8</v>
      </c>
    </row>
    <row r="138" spans="1:9" s="1" customFormat="1" ht="20.100000000000001" customHeight="1" thickBot="1" x14ac:dyDescent="0.3">
      <c r="A138" s="987"/>
      <c r="B138" s="178">
        <v>2013</v>
      </c>
      <c r="C138" s="230">
        <v>15</v>
      </c>
      <c r="D138" s="250">
        <v>20</v>
      </c>
      <c r="E138" s="246"/>
      <c r="F138" s="227">
        <v>12.926</v>
      </c>
      <c r="G138" s="256">
        <v>20</v>
      </c>
      <c r="H138" s="257">
        <v>13.8</v>
      </c>
    </row>
    <row r="139" spans="1:9" ht="20.100000000000001" customHeight="1" thickBot="1" x14ac:dyDescent="0.3">
      <c r="A139" s="987"/>
      <c r="B139" s="178">
        <v>2014</v>
      </c>
      <c r="C139" s="230">
        <v>17</v>
      </c>
      <c r="D139" s="250">
        <v>20</v>
      </c>
      <c r="E139" s="246"/>
      <c r="F139" s="227">
        <v>13.571999999999999</v>
      </c>
      <c r="G139" s="256">
        <v>20</v>
      </c>
      <c r="H139" s="257">
        <v>13.8</v>
      </c>
    </row>
    <row r="140" spans="1:9" s="1" customFormat="1" ht="20.100000000000001" customHeight="1" thickBot="1" x14ac:dyDescent="0.3">
      <c r="A140" s="987"/>
      <c r="B140" s="178">
        <v>2015</v>
      </c>
      <c r="C140" s="230">
        <v>18</v>
      </c>
      <c r="D140" s="250">
        <v>20</v>
      </c>
      <c r="E140" s="246"/>
      <c r="F140" s="227">
        <v>14.250999999999999</v>
      </c>
      <c r="G140" s="256">
        <v>20</v>
      </c>
      <c r="H140" s="257">
        <v>13.8</v>
      </c>
    </row>
    <row r="141" spans="1:9" ht="20.100000000000001" customHeight="1" thickBot="1" x14ac:dyDescent="0.3">
      <c r="A141" s="987"/>
      <c r="B141" s="178">
        <v>2016</v>
      </c>
      <c r="C141" s="230">
        <v>19</v>
      </c>
      <c r="D141" s="250">
        <v>20</v>
      </c>
      <c r="E141" s="246"/>
      <c r="F141" s="227">
        <v>14.964</v>
      </c>
      <c r="G141" s="256">
        <v>20</v>
      </c>
      <c r="H141" s="257">
        <v>13.8</v>
      </c>
    </row>
    <row r="142" spans="1:9" s="4" customFormat="1" ht="20.100000000000001" customHeight="1" thickBot="1" x14ac:dyDescent="0.3">
      <c r="A142" s="987"/>
      <c r="B142" s="178">
        <v>2017</v>
      </c>
      <c r="C142" s="230">
        <v>19</v>
      </c>
      <c r="D142" s="250">
        <v>20</v>
      </c>
      <c r="E142" s="246"/>
      <c r="F142" s="227">
        <v>15.721</v>
      </c>
      <c r="G142" s="256">
        <v>20</v>
      </c>
      <c r="H142" s="257">
        <v>13.8</v>
      </c>
    </row>
    <row r="143" spans="1:9" ht="20.100000000000001" customHeight="1" thickBot="1" x14ac:dyDescent="0.3">
      <c r="A143" s="987"/>
      <c r="B143" s="178">
        <v>2018</v>
      </c>
      <c r="C143" s="230">
        <v>20</v>
      </c>
      <c r="D143" s="250">
        <v>20</v>
      </c>
      <c r="E143" s="246"/>
      <c r="F143" s="227">
        <v>16.498000000000001</v>
      </c>
      <c r="G143" s="256">
        <v>20</v>
      </c>
      <c r="H143" s="257">
        <v>13.8</v>
      </c>
    </row>
    <row r="144" spans="1:9" ht="20.100000000000001" customHeight="1" thickBot="1" x14ac:dyDescent="0.3">
      <c r="A144" s="215"/>
      <c r="B144" s="178">
        <v>2019</v>
      </c>
      <c r="C144" s="230">
        <v>20</v>
      </c>
      <c r="D144" s="250">
        <v>20</v>
      </c>
      <c r="E144" s="246">
        <v>2.5</v>
      </c>
      <c r="F144" s="227">
        <v>14.848000000000001</v>
      </c>
      <c r="G144" s="256">
        <v>20</v>
      </c>
      <c r="H144" s="257">
        <v>13.8</v>
      </c>
    </row>
    <row r="145" spans="1:9" ht="20.100000000000001" customHeight="1" thickBot="1" x14ac:dyDescent="0.3">
      <c r="A145" s="215"/>
      <c r="B145" s="178">
        <v>2020</v>
      </c>
      <c r="C145" s="230">
        <v>20</v>
      </c>
      <c r="D145" s="250">
        <v>20</v>
      </c>
      <c r="E145" s="246">
        <v>2.5</v>
      </c>
      <c r="F145" s="227">
        <v>14.848000000000001</v>
      </c>
      <c r="G145" s="256">
        <v>20</v>
      </c>
      <c r="H145" s="257">
        <v>13.8</v>
      </c>
    </row>
    <row r="146" spans="1:9" ht="20.100000000000001" customHeight="1" thickBot="1" x14ac:dyDescent="0.3">
      <c r="A146" s="215"/>
      <c r="B146" s="178">
        <v>2021</v>
      </c>
      <c r="C146" s="230">
        <v>20</v>
      </c>
      <c r="D146" s="250">
        <v>20</v>
      </c>
      <c r="E146" s="246">
        <v>5</v>
      </c>
      <c r="F146" s="227">
        <v>14.848000000000001</v>
      </c>
      <c r="G146" s="256">
        <v>20</v>
      </c>
      <c r="H146" s="257">
        <v>13.8</v>
      </c>
    </row>
    <row r="147" spans="1:9" ht="20.100000000000001" customHeight="1" thickBot="1" x14ac:dyDescent="0.3">
      <c r="A147" s="215"/>
      <c r="B147" s="178">
        <v>2022</v>
      </c>
      <c r="C147" s="230">
        <v>20</v>
      </c>
      <c r="D147" s="250">
        <v>20</v>
      </c>
      <c r="E147" s="246">
        <v>5</v>
      </c>
      <c r="F147" s="227">
        <v>14.848000000000001</v>
      </c>
      <c r="G147" s="256">
        <v>20</v>
      </c>
      <c r="H147" s="257">
        <v>13.8</v>
      </c>
    </row>
    <row r="148" spans="1:9" ht="20.100000000000001" customHeight="1" thickBot="1" x14ac:dyDescent="0.3">
      <c r="A148" s="215"/>
      <c r="B148" s="178">
        <v>2023</v>
      </c>
      <c r="C148" s="230">
        <v>20</v>
      </c>
      <c r="D148" s="250">
        <v>20</v>
      </c>
      <c r="E148" s="246">
        <v>5</v>
      </c>
      <c r="F148" s="227">
        <v>14.848000000000001</v>
      </c>
      <c r="G148" s="256">
        <v>20</v>
      </c>
      <c r="H148" s="257">
        <v>13.8</v>
      </c>
    </row>
    <row r="149" spans="1:9" ht="20.100000000000001" customHeight="1" thickBot="1" x14ac:dyDescent="0.3">
      <c r="A149" s="215"/>
      <c r="B149" s="178">
        <v>2024</v>
      </c>
      <c r="C149" s="230">
        <v>20</v>
      </c>
      <c r="D149" s="250">
        <v>20</v>
      </c>
      <c r="E149" s="246">
        <v>5</v>
      </c>
      <c r="F149" s="227">
        <v>14.848000000000001</v>
      </c>
      <c r="G149" s="256">
        <v>20</v>
      </c>
      <c r="H149" s="257">
        <v>13.8</v>
      </c>
    </row>
    <row r="150" spans="1:9" ht="20.100000000000001" customHeight="1" thickBot="1" x14ac:dyDescent="0.3">
      <c r="A150" s="215"/>
      <c r="B150" s="178">
        <v>2025</v>
      </c>
      <c r="C150" s="230">
        <v>20</v>
      </c>
      <c r="D150" s="250">
        <v>20</v>
      </c>
      <c r="E150" s="246">
        <v>5</v>
      </c>
      <c r="F150" s="227">
        <v>14.848000000000001</v>
      </c>
      <c r="G150" s="256">
        <v>20</v>
      </c>
      <c r="H150" s="257">
        <v>13.8</v>
      </c>
    </row>
    <row r="151" spans="1:9" ht="20.100000000000001" customHeight="1" thickBot="1" x14ac:dyDescent="0.3">
      <c r="A151" s="215"/>
      <c r="B151" s="178">
        <v>2026</v>
      </c>
      <c r="C151" s="230">
        <v>20</v>
      </c>
      <c r="D151" s="250">
        <v>20</v>
      </c>
      <c r="E151" s="246">
        <v>5</v>
      </c>
      <c r="F151" s="227">
        <v>14.848000000000001</v>
      </c>
      <c r="G151" s="256">
        <v>20</v>
      </c>
      <c r="H151" s="257">
        <v>13.8</v>
      </c>
    </row>
    <row r="152" spans="1:9" ht="20.100000000000001" customHeight="1" thickBot="1" x14ac:dyDescent="0.3">
      <c r="A152" s="215"/>
      <c r="B152" s="178">
        <v>2027</v>
      </c>
      <c r="C152" s="230">
        <v>20</v>
      </c>
      <c r="D152" s="250">
        <v>20</v>
      </c>
      <c r="E152" s="246">
        <v>5</v>
      </c>
      <c r="F152" s="227">
        <v>14.848000000000001</v>
      </c>
      <c r="G152" s="256">
        <v>20</v>
      </c>
      <c r="H152" s="257">
        <v>13.8</v>
      </c>
    </row>
    <row r="153" spans="1:9" ht="20.100000000000001" customHeight="1" thickBot="1" x14ac:dyDescent="0.3">
      <c r="A153" s="215"/>
      <c r="B153" s="178">
        <v>2028</v>
      </c>
      <c r="C153" s="230">
        <v>20</v>
      </c>
      <c r="D153" s="250">
        <v>20</v>
      </c>
      <c r="E153" s="246">
        <v>5</v>
      </c>
      <c r="F153" s="227">
        <v>14.848000000000001</v>
      </c>
      <c r="G153" s="256">
        <v>20</v>
      </c>
      <c r="H153" s="257">
        <v>13.8</v>
      </c>
    </row>
    <row r="154" spans="1:9" ht="20.100000000000001" customHeight="1" thickBot="1" x14ac:dyDescent="0.3">
      <c r="A154" s="215"/>
      <c r="B154" s="178">
        <v>2029</v>
      </c>
      <c r="C154" s="230">
        <v>20</v>
      </c>
      <c r="D154" s="250">
        <v>20</v>
      </c>
      <c r="E154" s="246">
        <v>5</v>
      </c>
      <c r="F154" s="227">
        <v>14.848000000000001</v>
      </c>
      <c r="G154" s="256">
        <v>20</v>
      </c>
      <c r="H154" s="257">
        <v>13.8</v>
      </c>
    </row>
    <row r="155" spans="1:9" ht="20.100000000000001" customHeight="1" thickBot="1" x14ac:dyDescent="0.3">
      <c r="A155" s="215"/>
      <c r="B155" s="178">
        <v>2030</v>
      </c>
      <c r="C155" s="230">
        <v>20</v>
      </c>
      <c r="D155" s="250">
        <v>20</v>
      </c>
      <c r="E155" s="246">
        <v>5</v>
      </c>
      <c r="F155" s="227">
        <v>14.848000000000001</v>
      </c>
      <c r="G155" s="256">
        <v>20</v>
      </c>
      <c r="H155" s="257">
        <v>13.8</v>
      </c>
    </row>
    <row r="156" spans="1:9" ht="27.75" customHeight="1" x14ac:dyDescent="0.25">
      <c r="A156" s="215"/>
      <c r="C156" s="338">
        <f>+(C155-C133)/C133</f>
        <v>0.69491525423728806</v>
      </c>
      <c r="D156" s="338">
        <f>+(D155-D138)/D138</f>
        <v>0</v>
      </c>
      <c r="E156" s="338">
        <f>+(E155-E144)/E144</f>
        <v>1</v>
      </c>
      <c r="F156" s="338">
        <f t="shared" ref="F156:H156" si="5">+(F155-F133)/F133</f>
        <v>0.9308192457737321</v>
      </c>
      <c r="G156" s="338">
        <f t="shared" si="5"/>
        <v>0</v>
      </c>
      <c r="H156" s="338">
        <f t="shared" si="5"/>
        <v>0</v>
      </c>
      <c r="I156" s="347" t="s">
        <v>147</v>
      </c>
    </row>
    <row r="157" spans="1:9" ht="20.100000000000001" customHeight="1" thickBot="1" x14ac:dyDescent="0.3">
      <c r="A157" s="215"/>
      <c r="C157" s="221"/>
      <c r="D157" s="183"/>
      <c r="E157" s="183"/>
      <c r="F157" s="183"/>
      <c r="G157" s="221"/>
      <c r="H157" s="221"/>
    </row>
    <row r="158" spans="1:9" s="1" customFormat="1" ht="20.100000000000001" customHeight="1" thickBot="1" x14ac:dyDescent="0.3">
      <c r="A158" s="179"/>
      <c r="B158" s="178"/>
      <c r="C158" s="218" t="s">
        <v>23</v>
      </c>
      <c r="D158" s="216" t="s">
        <v>24</v>
      </c>
      <c r="E158" s="216" t="s">
        <v>27</v>
      </c>
      <c r="F158" s="216" t="s">
        <v>26</v>
      </c>
      <c r="G158" s="216" t="s">
        <v>28</v>
      </c>
      <c r="H158" s="217" t="s">
        <v>29</v>
      </c>
    </row>
    <row r="159" spans="1:9" ht="20.100000000000001" customHeight="1" thickBot="1" x14ac:dyDescent="0.3">
      <c r="A159" s="987" t="s">
        <v>100</v>
      </c>
      <c r="B159" s="178">
        <v>2008</v>
      </c>
      <c r="C159" s="258"/>
      <c r="D159" s="238"/>
      <c r="E159" s="239"/>
      <c r="F159" s="244"/>
      <c r="G159" s="241"/>
      <c r="H159" s="259"/>
    </row>
    <row r="160" spans="1:9" ht="20.100000000000001" customHeight="1" thickBot="1" x14ac:dyDescent="0.3">
      <c r="A160" s="987"/>
      <c r="B160" s="178">
        <v>2009</v>
      </c>
      <c r="C160" s="258"/>
      <c r="D160" s="238"/>
      <c r="E160" s="239"/>
      <c r="F160" s="244"/>
      <c r="G160" s="241"/>
      <c r="H160" s="259"/>
    </row>
    <row r="161" spans="1:8" ht="20.100000000000001" customHeight="1" thickBot="1" x14ac:dyDescent="0.3">
      <c r="A161" s="987"/>
      <c r="B161" s="178">
        <v>2010</v>
      </c>
      <c r="C161" s="258"/>
      <c r="D161" s="238"/>
      <c r="E161" s="239"/>
      <c r="F161" s="244"/>
      <c r="G161" s="241"/>
      <c r="H161" s="259"/>
    </row>
    <row r="162" spans="1:8" s="1" customFormat="1" ht="20.100000000000001" customHeight="1" thickBot="1" x14ac:dyDescent="0.3">
      <c r="A162" s="987"/>
      <c r="B162" s="178">
        <v>2011</v>
      </c>
      <c r="C162" s="258"/>
      <c r="D162" s="238"/>
      <c r="E162" s="239"/>
      <c r="F162" s="244"/>
      <c r="G162" s="241"/>
      <c r="H162" s="259"/>
    </row>
    <row r="163" spans="1:8" s="1" customFormat="1" ht="20.100000000000001" customHeight="1" thickBot="1" x14ac:dyDescent="0.3">
      <c r="A163" s="987"/>
      <c r="B163" s="178">
        <v>2012</v>
      </c>
      <c r="C163" s="258"/>
      <c r="D163" s="238"/>
      <c r="E163" s="239"/>
      <c r="F163" s="244"/>
      <c r="G163" s="241"/>
      <c r="H163" s="259"/>
    </row>
    <row r="164" spans="1:8" s="1" customFormat="1" ht="20.100000000000001" customHeight="1" thickBot="1" x14ac:dyDescent="0.3">
      <c r="A164" s="987"/>
      <c r="B164" s="178">
        <v>2013</v>
      </c>
      <c r="C164" s="258"/>
      <c r="D164" s="250">
        <v>4</v>
      </c>
      <c r="E164" s="246"/>
      <c r="F164" s="252">
        <v>2.9</v>
      </c>
      <c r="G164" s="228"/>
      <c r="H164" s="260">
        <v>1</v>
      </c>
    </row>
    <row r="165" spans="1:8" s="1" customFormat="1" ht="20.100000000000001" customHeight="1" thickBot="1" x14ac:dyDescent="0.3">
      <c r="A165" s="987"/>
      <c r="B165" s="178">
        <v>2014</v>
      </c>
      <c r="C165" s="258"/>
      <c r="D165" s="250">
        <v>4</v>
      </c>
      <c r="E165" s="246"/>
      <c r="F165" s="252">
        <v>3.1</v>
      </c>
      <c r="G165" s="228"/>
      <c r="H165" s="260">
        <v>1</v>
      </c>
    </row>
    <row r="166" spans="1:8" s="5" customFormat="1" ht="20.100000000000001" customHeight="1" thickBot="1" x14ac:dyDescent="0.3">
      <c r="A166" s="987"/>
      <c r="B166" s="178">
        <v>2015</v>
      </c>
      <c r="C166" s="258"/>
      <c r="D166" s="250">
        <v>4</v>
      </c>
      <c r="E166" s="246"/>
      <c r="F166" s="252">
        <v>3.3</v>
      </c>
      <c r="G166" s="228"/>
      <c r="H166" s="260">
        <v>1</v>
      </c>
    </row>
    <row r="167" spans="1:8" s="5" customFormat="1" ht="20.100000000000001" customHeight="1" thickBot="1" x14ac:dyDescent="0.3">
      <c r="A167" s="987"/>
      <c r="B167" s="178">
        <v>2016</v>
      </c>
      <c r="C167" s="258"/>
      <c r="D167" s="250">
        <v>4</v>
      </c>
      <c r="E167" s="246"/>
      <c r="F167" s="252">
        <v>3.5</v>
      </c>
      <c r="G167" s="228"/>
      <c r="H167" s="260">
        <v>1</v>
      </c>
    </row>
    <row r="168" spans="1:8" s="1" customFormat="1" ht="20.100000000000001" customHeight="1" thickBot="1" x14ac:dyDescent="0.3">
      <c r="A168" s="987"/>
      <c r="B168" s="178">
        <v>2017</v>
      </c>
      <c r="C168" s="258"/>
      <c r="D168" s="250">
        <v>4</v>
      </c>
      <c r="E168" s="246"/>
      <c r="F168" s="252">
        <v>3.7</v>
      </c>
      <c r="G168" s="228"/>
      <c r="H168" s="260">
        <v>1</v>
      </c>
    </row>
    <row r="169" spans="1:8" ht="20.100000000000001" customHeight="1" thickBot="1" x14ac:dyDescent="0.3">
      <c r="A169" s="987"/>
      <c r="B169" s="178">
        <v>2018</v>
      </c>
      <c r="C169" s="258"/>
      <c r="D169" s="250">
        <v>4</v>
      </c>
      <c r="E169" s="246"/>
      <c r="F169" s="252">
        <v>3.9</v>
      </c>
      <c r="G169" s="228"/>
      <c r="H169" s="260">
        <v>1</v>
      </c>
    </row>
    <row r="170" spans="1:8" ht="20.100000000000001" customHeight="1" thickBot="1" x14ac:dyDescent="0.3">
      <c r="A170" s="215"/>
      <c r="B170" s="178">
        <v>2019</v>
      </c>
      <c r="C170" s="258"/>
      <c r="D170" s="250">
        <v>4</v>
      </c>
      <c r="E170" s="333"/>
      <c r="F170" s="252">
        <v>3.51</v>
      </c>
      <c r="G170" s="332"/>
      <c r="H170" s="260">
        <v>4</v>
      </c>
    </row>
    <row r="171" spans="1:8" ht="20.100000000000001" customHeight="1" thickBot="1" x14ac:dyDescent="0.3">
      <c r="A171" s="215"/>
      <c r="B171" s="178">
        <v>2020</v>
      </c>
      <c r="C171" s="258"/>
      <c r="D171" s="250">
        <v>4</v>
      </c>
      <c r="E171" s="333"/>
      <c r="F171" s="252">
        <v>3.51</v>
      </c>
      <c r="G171" s="332"/>
      <c r="H171" s="260">
        <v>4</v>
      </c>
    </row>
    <row r="172" spans="1:8" ht="20.100000000000001" customHeight="1" thickBot="1" x14ac:dyDescent="0.3">
      <c r="A172" s="215"/>
      <c r="B172" s="178">
        <v>2021</v>
      </c>
      <c r="C172" s="258"/>
      <c r="D172" s="250">
        <v>4</v>
      </c>
      <c r="E172" s="333"/>
      <c r="F172" s="252">
        <v>3.51</v>
      </c>
      <c r="G172" s="332"/>
      <c r="H172" s="260">
        <v>4</v>
      </c>
    </row>
    <row r="173" spans="1:8" ht="20.100000000000001" customHeight="1" thickBot="1" x14ac:dyDescent="0.3">
      <c r="A173" s="215"/>
      <c r="B173" s="178">
        <v>2022</v>
      </c>
      <c r="C173" s="258"/>
      <c r="D173" s="250">
        <v>4</v>
      </c>
      <c r="E173" s="333"/>
      <c r="F173" s="252">
        <v>3.51</v>
      </c>
      <c r="G173" s="332"/>
      <c r="H173" s="260">
        <v>4</v>
      </c>
    </row>
    <row r="174" spans="1:8" ht="20.100000000000001" customHeight="1" thickBot="1" x14ac:dyDescent="0.3">
      <c r="A174" s="215"/>
      <c r="B174" s="178">
        <v>2023</v>
      </c>
      <c r="C174" s="258"/>
      <c r="D174" s="250">
        <v>4</v>
      </c>
      <c r="E174" s="333"/>
      <c r="F174" s="252">
        <v>3.51</v>
      </c>
      <c r="G174" s="332"/>
      <c r="H174" s="260">
        <v>4</v>
      </c>
    </row>
    <row r="175" spans="1:8" ht="20.100000000000001" customHeight="1" thickBot="1" x14ac:dyDescent="0.3">
      <c r="A175" s="215"/>
      <c r="B175" s="178">
        <v>2024</v>
      </c>
      <c r="C175" s="419"/>
      <c r="D175" s="420">
        <v>4</v>
      </c>
      <c r="E175" s="333"/>
      <c r="F175" s="421">
        <v>3.51</v>
      </c>
      <c r="G175" s="332"/>
      <c r="H175" s="422">
        <v>4</v>
      </c>
    </row>
    <row r="176" spans="1:8" ht="20.100000000000001" customHeight="1" thickBot="1" x14ac:dyDescent="0.3">
      <c r="A176" s="215"/>
      <c r="B176" s="178">
        <v>2025</v>
      </c>
      <c r="C176" s="419"/>
      <c r="D176" s="420">
        <v>4</v>
      </c>
      <c r="E176" s="333"/>
      <c r="F176" s="421">
        <v>3.51</v>
      </c>
      <c r="G176" s="332"/>
      <c r="H176" s="422">
        <v>4</v>
      </c>
    </row>
    <row r="177" spans="1:9" ht="20.100000000000001" customHeight="1" thickBot="1" x14ac:dyDescent="0.3">
      <c r="A177" s="215"/>
      <c r="B177" s="178">
        <v>2026</v>
      </c>
      <c r="C177" s="419"/>
      <c r="D177" s="420">
        <v>4</v>
      </c>
      <c r="E177" s="333"/>
      <c r="F177" s="421">
        <v>3.51</v>
      </c>
      <c r="G177" s="332"/>
      <c r="H177" s="422">
        <v>4</v>
      </c>
    </row>
    <row r="178" spans="1:9" ht="20.100000000000001" customHeight="1" thickBot="1" x14ac:dyDescent="0.3">
      <c r="A178" s="215"/>
      <c r="B178" s="178">
        <v>2027</v>
      </c>
      <c r="C178" s="419"/>
      <c r="D178" s="420">
        <v>4</v>
      </c>
      <c r="E178" s="333"/>
      <c r="F178" s="421">
        <v>3.51</v>
      </c>
      <c r="G178" s="332"/>
      <c r="H178" s="422">
        <v>4</v>
      </c>
    </row>
    <row r="179" spans="1:9" ht="20.100000000000001" customHeight="1" thickBot="1" x14ac:dyDescent="0.3">
      <c r="A179" s="215"/>
      <c r="B179" s="178">
        <v>2028</v>
      </c>
      <c r="C179" s="419"/>
      <c r="D179" s="420">
        <v>4</v>
      </c>
      <c r="E179" s="333"/>
      <c r="F179" s="421">
        <v>3.51</v>
      </c>
      <c r="G179" s="332"/>
      <c r="H179" s="422">
        <v>4</v>
      </c>
    </row>
    <row r="180" spans="1:9" ht="20.100000000000001" customHeight="1" thickBot="1" x14ac:dyDescent="0.3">
      <c r="A180" s="215"/>
      <c r="B180" s="178">
        <v>2029</v>
      </c>
      <c r="C180" s="419"/>
      <c r="D180" s="420">
        <v>4</v>
      </c>
      <c r="E180" s="333"/>
      <c r="F180" s="421">
        <v>3.51</v>
      </c>
      <c r="G180" s="332"/>
      <c r="H180" s="422">
        <v>4</v>
      </c>
    </row>
    <row r="181" spans="1:9" ht="20.100000000000001" customHeight="1" thickBot="1" x14ac:dyDescent="0.3">
      <c r="A181" s="215"/>
      <c r="B181" s="178">
        <v>2030</v>
      </c>
      <c r="C181" s="419"/>
      <c r="D181" s="420">
        <v>4</v>
      </c>
      <c r="E181" s="333"/>
      <c r="F181" s="421">
        <v>3.51</v>
      </c>
      <c r="G181" s="332"/>
      <c r="H181" s="422">
        <v>4</v>
      </c>
    </row>
    <row r="182" spans="1:9" ht="20.100000000000001" customHeight="1" x14ac:dyDescent="0.25">
      <c r="A182" s="215"/>
      <c r="C182" s="423"/>
      <c r="D182" s="424">
        <f>+(D175-D164)/D164</f>
        <v>0</v>
      </c>
      <c r="E182" s="425"/>
      <c r="F182" s="426">
        <f>+(F181-F164)/F164</f>
        <v>0.21034482758620687</v>
      </c>
      <c r="G182" s="426"/>
      <c r="H182" s="426">
        <f t="shared" ref="H182" si="6">+(H181-H164)/H164</f>
        <v>3</v>
      </c>
      <c r="I182" s="347" t="s">
        <v>147</v>
      </c>
    </row>
    <row r="183" spans="1:9" ht="24.9" customHeight="1" thickBot="1" x14ac:dyDescent="0.3"/>
    <row r="184" spans="1:9" s="1" customFormat="1" ht="40.5" customHeight="1" thickBot="1" x14ac:dyDescent="0.3">
      <c r="A184" s="987" t="s">
        <v>133</v>
      </c>
      <c r="B184" s="178"/>
      <c r="C184" s="218" t="s">
        <v>23</v>
      </c>
      <c r="D184" s="216" t="s">
        <v>24</v>
      </c>
      <c r="E184" s="216" t="s">
        <v>27</v>
      </c>
      <c r="F184" s="216" t="s">
        <v>26</v>
      </c>
      <c r="G184" s="216" t="s">
        <v>28</v>
      </c>
      <c r="H184" s="217" t="s">
        <v>29</v>
      </c>
    </row>
    <row r="185" spans="1:9" s="1" customFormat="1" ht="24.9" customHeight="1" thickBot="1" x14ac:dyDescent="0.3">
      <c r="A185" s="987"/>
      <c r="B185" s="178">
        <v>2008</v>
      </c>
      <c r="C185" s="258"/>
      <c r="D185" s="238"/>
      <c r="E185" s="239"/>
      <c r="F185" s="244"/>
      <c r="G185" s="241"/>
      <c r="H185" s="259"/>
    </row>
    <row r="186" spans="1:9" s="1" customFormat="1" ht="24.9" customHeight="1" thickBot="1" x14ac:dyDescent="0.3">
      <c r="A186" s="987"/>
      <c r="B186" s="178">
        <v>2009</v>
      </c>
      <c r="C186" s="258"/>
      <c r="D186" s="238"/>
      <c r="E186" s="239"/>
      <c r="F186" s="244"/>
      <c r="G186" s="241"/>
      <c r="H186" s="259"/>
    </row>
    <row r="187" spans="1:9" s="1" customFormat="1" ht="16.5" customHeight="1" thickBot="1" x14ac:dyDescent="0.3">
      <c r="A187" s="987"/>
      <c r="B187" s="178">
        <v>2010</v>
      </c>
      <c r="C187" s="258"/>
      <c r="D187" s="238"/>
      <c r="E187" s="239"/>
      <c r="F187" s="244"/>
      <c r="G187" s="241"/>
      <c r="H187" s="259"/>
    </row>
    <row r="188" spans="1:9" s="5" customFormat="1" ht="13.8" thickBot="1" x14ac:dyDescent="0.3">
      <c r="A188" s="987"/>
      <c r="B188" s="178">
        <v>2011</v>
      </c>
      <c r="C188" s="258"/>
      <c r="D188" s="238"/>
      <c r="E188" s="239"/>
      <c r="F188" s="244"/>
      <c r="G188" s="241"/>
      <c r="H188" s="259"/>
    </row>
    <row r="189" spans="1:9" s="5" customFormat="1" ht="13.8" thickBot="1" x14ac:dyDescent="0.3">
      <c r="A189" s="987"/>
      <c r="B189" s="178">
        <v>2012</v>
      </c>
      <c r="C189" s="258"/>
      <c r="D189" s="238"/>
      <c r="E189" s="239"/>
      <c r="F189" s="244"/>
      <c r="G189" s="241"/>
      <c r="H189" s="259"/>
    </row>
    <row r="190" spans="1:9" s="1" customFormat="1" ht="24.9" customHeight="1" thickBot="1" x14ac:dyDescent="0.3">
      <c r="A190" s="987"/>
      <c r="B190" s="178">
        <v>2013</v>
      </c>
      <c r="C190" s="258"/>
      <c r="D190" s="250"/>
      <c r="E190" s="246"/>
      <c r="F190" s="247"/>
      <c r="G190" s="228"/>
      <c r="H190" s="260"/>
    </row>
    <row r="191" spans="1:9" ht="24.9" customHeight="1" thickBot="1" x14ac:dyDescent="0.3">
      <c r="A191" s="987"/>
      <c r="B191" s="178">
        <v>2014</v>
      </c>
      <c r="C191" s="258"/>
      <c r="D191" s="250"/>
      <c r="E191" s="246"/>
      <c r="F191" s="247"/>
      <c r="G191" s="228"/>
      <c r="H191" s="260"/>
    </row>
    <row r="192" spans="1:9" s="1" customFormat="1" ht="24.9" customHeight="1" thickBot="1" x14ac:dyDescent="0.3">
      <c r="A192" s="987"/>
      <c r="B192" s="178">
        <v>2015</v>
      </c>
      <c r="C192" s="258"/>
      <c r="D192" s="250"/>
      <c r="E192" s="300"/>
      <c r="F192" s="247"/>
      <c r="G192" s="228"/>
      <c r="H192" s="260"/>
    </row>
    <row r="193" spans="1:9" ht="24.9" customHeight="1" thickBot="1" x14ac:dyDescent="0.3">
      <c r="A193" s="987"/>
      <c r="B193" s="178">
        <v>2016</v>
      </c>
      <c r="C193" s="230">
        <v>7.8</v>
      </c>
      <c r="D193" s="250">
        <v>3</v>
      </c>
      <c r="E193" s="301">
        <v>6</v>
      </c>
      <c r="F193" s="247">
        <v>4</v>
      </c>
      <c r="G193" s="228">
        <v>4</v>
      </c>
      <c r="H193" s="260">
        <v>3</v>
      </c>
    </row>
    <row r="194" spans="1:9" ht="15" customHeight="1" thickBot="1" x14ac:dyDescent="0.3">
      <c r="A194" s="987"/>
      <c r="B194" s="178">
        <v>2017</v>
      </c>
      <c r="C194" s="230">
        <v>8</v>
      </c>
      <c r="D194" s="250">
        <v>4</v>
      </c>
      <c r="E194" s="301">
        <v>7</v>
      </c>
      <c r="F194" s="247">
        <v>5</v>
      </c>
      <c r="G194" s="228">
        <v>5</v>
      </c>
      <c r="H194" s="260">
        <v>4</v>
      </c>
    </row>
    <row r="195" spans="1:9" s="1" customFormat="1" ht="24.9" customHeight="1" thickBot="1" x14ac:dyDescent="0.3">
      <c r="A195" s="179"/>
      <c r="B195" s="178">
        <v>2018</v>
      </c>
      <c r="C195" s="230">
        <v>8.3000000000000007</v>
      </c>
      <c r="D195" s="250">
        <v>5</v>
      </c>
      <c r="E195" s="301">
        <v>8</v>
      </c>
      <c r="F195" s="247">
        <v>6</v>
      </c>
      <c r="G195" s="228">
        <v>6</v>
      </c>
      <c r="H195" s="392">
        <v>5</v>
      </c>
    </row>
    <row r="196" spans="1:9" s="1" customFormat="1" ht="24.9" customHeight="1" thickBot="1" x14ac:dyDescent="0.3">
      <c r="A196" s="179"/>
      <c r="B196" s="178">
        <v>2019</v>
      </c>
      <c r="C196" s="230">
        <v>8.3000000000000007</v>
      </c>
      <c r="D196" s="250">
        <v>5</v>
      </c>
      <c r="E196" s="301">
        <v>8</v>
      </c>
      <c r="F196" s="247">
        <v>5.4</v>
      </c>
      <c r="G196" s="228">
        <v>6</v>
      </c>
      <c r="H196" s="392">
        <v>6</v>
      </c>
    </row>
    <row r="197" spans="1:9" s="1" customFormat="1" ht="24.9" customHeight="1" thickBot="1" x14ac:dyDescent="0.3">
      <c r="A197" s="179"/>
      <c r="B197" s="178">
        <v>2020</v>
      </c>
      <c r="C197" s="230">
        <v>8.3000000000000007</v>
      </c>
      <c r="D197" s="250">
        <v>5</v>
      </c>
      <c r="E197" s="301">
        <v>8</v>
      </c>
      <c r="F197" s="247">
        <v>5.4</v>
      </c>
      <c r="G197" s="228">
        <v>6</v>
      </c>
      <c r="H197" s="392">
        <v>6</v>
      </c>
    </row>
    <row r="198" spans="1:9" s="1" customFormat="1" ht="24.9" customHeight="1" thickBot="1" x14ac:dyDescent="0.3">
      <c r="A198" s="179"/>
      <c r="B198" s="178">
        <v>2021</v>
      </c>
      <c r="C198" s="230">
        <v>8.3000000000000007</v>
      </c>
      <c r="D198" s="250">
        <v>5</v>
      </c>
      <c r="E198" s="301">
        <v>8</v>
      </c>
      <c r="F198" s="247">
        <v>5.4</v>
      </c>
      <c r="G198" s="228">
        <v>6</v>
      </c>
      <c r="H198" s="392">
        <v>6</v>
      </c>
    </row>
    <row r="199" spans="1:9" s="1" customFormat="1" ht="24.9" customHeight="1" thickBot="1" x14ac:dyDescent="0.3">
      <c r="A199" s="179"/>
      <c r="B199" s="178">
        <v>2022</v>
      </c>
      <c r="C199" s="230">
        <v>8.3000000000000007</v>
      </c>
      <c r="D199" s="250">
        <v>5</v>
      </c>
      <c r="E199" s="301">
        <v>8</v>
      </c>
      <c r="F199" s="247">
        <v>5.4</v>
      </c>
      <c r="G199" s="228">
        <v>6</v>
      </c>
      <c r="H199" s="392">
        <v>6</v>
      </c>
    </row>
    <row r="200" spans="1:9" s="1" customFormat="1" ht="24.9" customHeight="1" thickBot="1" x14ac:dyDescent="0.3">
      <c r="A200" s="179"/>
      <c r="B200" s="178">
        <v>2023</v>
      </c>
      <c r="C200" s="230">
        <v>8.3000000000000007</v>
      </c>
      <c r="D200" s="250">
        <v>5</v>
      </c>
      <c r="E200" s="301">
        <v>8</v>
      </c>
      <c r="F200" s="247">
        <v>5.4</v>
      </c>
      <c r="G200" s="228">
        <v>6</v>
      </c>
      <c r="H200" s="392">
        <v>6</v>
      </c>
    </row>
    <row r="201" spans="1:9" s="1" customFormat="1" ht="24.9" customHeight="1" thickBot="1" x14ac:dyDescent="0.3">
      <c r="A201" s="179"/>
      <c r="B201" s="178">
        <v>2024</v>
      </c>
      <c r="C201" s="230">
        <v>8.3000000000000007</v>
      </c>
      <c r="D201" s="250">
        <v>5</v>
      </c>
      <c r="E201" s="301">
        <v>8</v>
      </c>
      <c r="F201" s="247">
        <v>5.4</v>
      </c>
      <c r="G201" s="228">
        <v>6</v>
      </c>
      <c r="H201" s="392">
        <v>6</v>
      </c>
    </row>
    <row r="202" spans="1:9" s="1" customFormat="1" ht="24.9" customHeight="1" thickBot="1" x14ac:dyDescent="0.3">
      <c r="A202" s="179"/>
      <c r="B202" s="178">
        <v>2025</v>
      </c>
      <c r="C202" s="230">
        <v>8.3000000000000007</v>
      </c>
      <c r="D202" s="250">
        <v>5</v>
      </c>
      <c r="E202" s="301">
        <v>8</v>
      </c>
      <c r="F202" s="247">
        <v>5.4</v>
      </c>
      <c r="G202" s="228">
        <v>6</v>
      </c>
      <c r="H202" s="392">
        <v>6</v>
      </c>
    </row>
    <row r="203" spans="1:9" s="1" customFormat="1" ht="24.9" customHeight="1" thickBot="1" x14ac:dyDescent="0.3">
      <c r="A203" s="179"/>
      <c r="B203" s="178">
        <v>2026</v>
      </c>
      <c r="C203" s="230">
        <v>8.3000000000000007</v>
      </c>
      <c r="D203" s="250">
        <v>5</v>
      </c>
      <c r="E203" s="301">
        <v>8</v>
      </c>
      <c r="F203" s="247">
        <v>5.4</v>
      </c>
      <c r="G203" s="228">
        <v>6</v>
      </c>
      <c r="H203" s="392">
        <v>6</v>
      </c>
    </row>
    <row r="204" spans="1:9" s="1" customFormat="1" ht="24.9" customHeight="1" thickBot="1" x14ac:dyDescent="0.3">
      <c r="A204" s="179"/>
      <c r="B204" s="178">
        <v>2027</v>
      </c>
      <c r="C204" s="230">
        <v>8.3000000000000007</v>
      </c>
      <c r="D204" s="250">
        <v>5</v>
      </c>
      <c r="E204" s="301">
        <v>8</v>
      </c>
      <c r="F204" s="247">
        <v>5.4</v>
      </c>
      <c r="G204" s="228">
        <v>6</v>
      </c>
      <c r="H204" s="392">
        <v>6</v>
      </c>
    </row>
    <row r="205" spans="1:9" s="1" customFormat="1" ht="24.9" customHeight="1" thickBot="1" x14ac:dyDescent="0.3">
      <c r="A205" s="179"/>
      <c r="B205" s="178">
        <v>2028</v>
      </c>
      <c r="C205" s="230">
        <v>8.3000000000000007</v>
      </c>
      <c r="D205" s="250">
        <v>5</v>
      </c>
      <c r="E205" s="301">
        <v>8</v>
      </c>
      <c r="F205" s="247">
        <v>5.4</v>
      </c>
      <c r="G205" s="228">
        <v>6</v>
      </c>
      <c r="H205" s="392">
        <v>6</v>
      </c>
    </row>
    <row r="206" spans="1:9" s="1" customFormat="1" ht="24.9" customHeight="1" thickBot="1" x14ac:dyDescent="0.3">
      <c r="A206" s="179"/>
      <c r="B206" s="178">
        <v>2029</v>
      </c>
      <c r="C206" s="230">
        <v>8.3000000000000007</v>
      </c>
      <c r="D206" s="250">
        <v>5</v>
      </c>
      <c r="E206" s="301">
        <v>8</v>
      </c>
      <c r="F206" s="247">
        <v>5.4</v>
      </c>
      <c r="G206" s="228">
        <v>6</v>
      </c>
      <c r="H206" s="392">
        <v>6</v>
      </c>
    </row>
    <row r="207" spans="1:9" s="1" customFormat="1" ht="24.9" customHeight="1" thickBot="1" x14ac:dyDescent="0.3">
      <c r="A207" s="179"/>
      <c r="B207" s="178">
        <v>2030</v>
      </c>
      <c r="C207" s="230">
        <v>8.3000000000000007</v>
      </c>
      <c r="D207" s="250">
        <v>5</v>
      </c>
      <c r="E207" s="301">
        <v>8</v>
      </c>
      <c r="F207" s="247">
        <v>5.4</v>
      </c>
      <c r="G207" s="228">
        <v>6</v>
      </c>
      <c r="H207" s="392">
        <v>6</v>
      </c>
    </row>
    <row r="208" spans="1:9" s="1" customFormat="1" ht="24.9" customHeight="1" x14ac:dyDescent="0.25">
      <c r="A208" s="179"/>
      <c r="B208" s="178"/>
      <c r="C208" s="338">
        <f>+(C207-C193)/C193</f>
        <v>6.4102564102564222E-2</v>
      </c>
      <c r="D208" s="338">
        <f t="shared" ref="D208:H208" si="7">+(D207-D193)/D193</f>
        <v>0.66666666666666663</v>
      </c>
      <c r="E208" s="338">
        <f t="shared" si="7"/>
        <v>0.33333333333333331</v>
      </c>
      <c r="F208" s="338">
        <f t="shared" si="7"/>
        <v>0.35000000000000009</v>
      </c>
      <c r="G208" s="338">
        <f t="shared" si="7"/>
        <v>0.5</v>
      </c>
      <c r="H208" s="338">
        <f t="shared" si="7"/>
        <v>1</v>
      </c>
      <c r="I208" s="347" t="s">
        <v>148</v>
      </c>
    </row>
    <row r="209" spans="1:8" ht="24.9" customHeight="1" thickBot="1" x14ac:dyDescent="0.3">
      <c r="E209" s="296"/>
    </row>
    <row r="210" spans="1:8" s="171" customFormat="1" ht="24.9" customHeight="1" thickBot="1" x14ac:dyDescent="0.3">
      <c r="A210" s="987" t="s">
        <v>134</v>
      </c>
      <c r="B210" s="178"/>
      <c r="C210" s="218" t="s">
        <v>23</v>
      </c>
      <c r="D210" s="216" t="s">
        <v>24</v>
      </c>
      <c r="E210" s="297" t="s">
        <v>27</v>
      </c>
      <c r="F210" s="216" t="s">
        <v>26</v>
      </c>
      <c r="G210" s="216" t="s">
        <v>28</v>
      </c>
      <c r="H210" s="217" t="s">
        <v>29</v>
      </c>
    </row>
    <row r="211" spans="1:8" ht="24.9" customHeight="1" thickBot="1" x14ac:dyDescent="0.3">
      <c r="A211" s="987"/>
      <c r="B211" s="178">
        <v>2008</v>
      </c>
      <c r="C211" s="258"/>
      <c r="D211" s="238"/>
      <c r="E211" s="298"/>
      <c r="F211" s="244"/>
      <c r="G211" s="241"/>
      <c r="H211" s="259"/>
    </row>
    <row r="212" spans="1:8" s="4" customFormat="1" ht="12.75" customHeight="1" thickBot="1" x14ac:dyDescent="0.3">
      <c r="A212" s="987"/>
      <c r="B212" s="178">
        <v>2009</v>
      </c>
      <c r="C212" s="258"/>
      <c r="D212" s="238"/>
      <c r="E212" s="298"/>
      <c r="F212" s="244"/>
      <c r="G212" s="241"/>
      <c r="H212" s="259"/>
    </row>
    <row r="213" spans="1:8" ht="12.75" customHeight="1" thickBot="1" x14ac:dyDescent="0.3">
      <c r="A213" s="987"/>
      <c r="B213" s="178">
        <v>2010</v>
      </c>
      <c r="C213" s="258"/>
      <c r="D213" s="238"/>
      <c r="E213" s="298"/>
      <c r="F213" s="244"/>
      <c r="G213" s="241"/>
      <c r="H213" s="259"/>
    </row>
    <row r="214" spans="1:8" s="1" customFormat="1" ht="24.9" customHeight="1" thickBot="1" x14ac:dyDescent="0.3">
      <c r="A214" s="987"/>
      <c r="B214" s="178">
        <v>2011</v>
      </c>
      <c r="C214" s="258"/>
      <c r="D214" s="238"/>
      <c r="E214" s="298"/>
      <c r="F214" s="244"/>
      <c r="G214" s="241"/>
      <c r="H214" s="259"/>
    </row>
    <row r="215" spans="1:8" ht="24.9" customHeight="1" thickBot="1" x14ac:dyDescent="0.3">
      <c r="A215" s="987"/>
      <c r="B215" s="178">
        <v>2012</v>
      </c>
      <c r="C215" s="258"/>
      <c r="D215" s="238"/>
      <c r="E215" s="298"/>
      <c r="F215" s="244"/>
      <c r="G215" s="241"/>
      <c r="H215" s="259"/>
    </row>
    <row r="216" spans="1:8" ht="12.75" customHeight="1" thickBot="1" x14ac:dyDescent="0.3">
      <c r="A216" s="987"/>
      <c r="B216" s="178">
        <v>2013</v>
      </c>
      <c r="C216" s="258"/>
      <c r="D216" s="250"/>
      <c r="E216" s="295"/>
      <c r="F216" s="247"/>
      <c r="G216" s="228"/>
      <c r="H216" s="260"/>
    </row>
    <row r="217" spans="1:8" ht="24.9" customHeight="1" thickBot="1" x14ac:dyDescent="0.3">
      <c r="A217" s="987"/>
      <c r="B217" s="178">
        <v>2014</v>
      </c>
      <c r="C217" s="258"/>
      <c r="D217" s="250"/>
      <c r="E217" s="295"/>
      <c r="F217" s="247"/>
      <c r="G217" s="228"/>
      <c r="H217" s="260"/>
    </row>
    <row r="218" spans="1:8" ht="39" customHeight="1" thickBot="1" x14ac:dyDescent="0.3">
      <c r="A218" s="987"/>
      <c r="B218" s="178">
        <v>2015</v>
      </c>
      <c r="C218" s="258"/>
      <c r="D218" s="250"/>
      <c r="E218" s="295"/>
      <c r="F218" s="247"/>
      <c r="G218" s="228"/>
      <c r="H218" s="260"/>
    </row>
    <row r="219" spans="1:8" ht="24.9" customHeight="1" thickBot="1" x14ac:dyDescent="0.3">
      <c r="A219" s="987"/>
      <c r="B219" s="178">
        <v>2016</v>
      </c>
      <c r="C219" s="258">
        <v>13</v>
      </c>
      <c r="D219" s="250">
        <v>3</v>
      </c>
      <c r="E219" s="249">
        <v>11</v>
      </c>
      <c r="F219" s="227">
        <v>6.64</v>
      </c>
      <c r="G219" s="228">
        <v>16.600000000000001</v>
      </c>
      <c r="H219" s="260">
        <v>3</v>
      </c>
    </row>
    <row r="220" spans="1:8" ht="24.9" customHeight="1" thickBot="1" x14ac:dyDescent="0.3">
      <c r="A220" s="987"/>
      <c r="B220" s="178">
        <v>2017</v>
      </c>
      <c r="C220" s="258">
        <v>15</v>
      </c>
      <c r="D220" s="250">
        <v>4</v>
      </c>
      <c r="E220" s="249">
        <v>12</v>
      </c>
      <c r="F220" s="227">
        <v>8.3000000000000007</v>
      </c>
      <c r="G220" s="228">
        <v>16.600000000000001</v>
      </c>
      <c r="H220" s="260">
        <v>4</v>
      </c>
    </row>
    <row r="221" spans="1:8" ht="24.9" customHeight="1" thickBot="1" x14ac:dyDescent="0.3">
      <c r="A221" s="179"/>
      <c r="B221" s="178">
        <v>2018</v>
      </c>
      <c r="C221" s="258">
        <v>16.600000000000001</v>
      </c>
      <c r="D221" s="250">
        <v>5</v>
      </c>
      <c r="E221" s="249">
        <v>13</v>
      </c>
      <c r="F221" s="227">
        <v>9.9600000000000009</v>
      </c>
      <c r="G221" s="228">
        <v>16.600000000000001</v>
      </c>
      <c r="H221" s="392">
        <v>5</v>
      </c>
    </row>
    <row r="222" spans="1:8" ht="24.9" customHeight="1" thickBot="1" x14ac:dyDescent="0.3">
      <c r="A222" s="179"/>
      <c r="B222" s="178">
        <v>2019</v>
      </c>
      <c r="C222" s="258">
        <v>16.600000000000001</v>
      </c>
      <c r="D222" s="250">
        <v>5</v>
      </c>
      <c r="E222" s="249">
        <v>13</v>
      </c>
      <c r="F222" s="227">
        <v>8.9640000000000004</v>
      </c>
      <c r="G222" s="228">
        <v>16.600000000000001</v>
      </c>
      <c r="H222" s="392">
        <v>6</v>
      </c>
    </row>
    <row r="223" spans="1:8" ht="24.9" customHeight="1" thickBot="1" x14ac:dyDescent="0.3">
      <c r="A223" s="179"/>
      <c r="B223" s="178">
        <v>2020</v>
      </c>
      <c r="C223" s="258">
        <v>16.600000000000001</v>
      </c>
      <c r="D223" s="250">
        <v>5</v>
      </c>
      <c r="E223" s="249">
        <v>13</v>
      </c>
      <c r="F223" s="227">
        <v>8.9640000000000004</v>
      </c>
      <c r="G223" s="228">
        <v>16.600000000000001</v>
      </c>
      <c r="H223" s="392">
        <v>6</v>
      </c>
    </row>
    <row r="224" spans="1:8" ht="24.9" customHeight="1" thickBot="1" x14ac:dyDescent="0.3">
      <c r="A224" s="179"/>
      <c r="B224" s="178">
        <v>2021</v>
      </c>
      <c r="C224" s="258">
        <v>16.600000000000001</v>
      </c>
      <c r="D224" s="250">
        <v>5</v>
      </c>
      <c r="E224" s="249">
        <v>13</v>
      </c>
      <c r="F224" s="227">
        <v>8.9640000000000004</v>
      </c>
      <c r="G224" s="228">
        <v>16.600000000000001</v>
      </c>
      <c r="H224" s="392">
        <v>6</v>
      </c>
    </row>
    <row r="225" spans="1:9" ht="24.9" customHeight="1" thickBot="1" x14ac:dyDescent="0.3">
      <c r="A225" s="179"/>
      <c r="B225" s="178">
        <v>2022</v>
      </c>
      <c r="C225" s="258">
        <v>16.600000000000001</v>
      </c>
      <c r="D225" s="250">
        <v>5</v>
      </c>
      <c r="E225" s="249">
        <v>13</v>
      </c>
      <c r="F225" s="227">
        <v>8.9640000000000004</v>
      </c>
      <c r="G225" s="228">
        <v>16.600000000000001</v>
      </c>
      <c r="H225" s="392">
        <v>6</v>
      </c>
    </row>
    <row r="226" spans="1:9" ht="24.9" customHeight="1" thickBot="1" x14ac:dyDescent="0.3">
      <c r="A226" s="179"/>
      <c r="B226" s="178">
        <v>2023</v>
      </c>
      <c r="C226" s="258">
        <v>16.600000000000001</v>
      </c>
      <c r="D226" s="250">
        <v>5</v>
      </c>
      <c r="E226" s="249">
        <v>13</v>
      </c>
      <c r="F226" s="227">
        <v>8.9640000000000004</v>
      </c>
      <c r="G226" s="228">
        <v>16.600000000000001</v>
      </c>
      <c r="H226" s="392">
        <v>6</v>
      </c>
    </row>
    <row r="227" spans="1:9" ht="24.9" customHeight="1" thickBot="1" x14ac:dyDescent="0.3">
      <c r="A227" s="179"/>
      <c r="B227" s="178">
        <v>2024</v>
      </c>
      <c r="C227" s="258">
        <v>16.600000000000001</v>
      </c>
      <c r="D227" s="250">
        <v>5</v>
      </c>
      <c r="E227" s="249">
        <v>13</v>
      </c>
      <c r="F227" s="227">
        <v>8.9640000000000004</v>
      </c>
      <c r="G227" s="228">
        <v>16.600000000000001</v>
      </c>
      <c r="H227" s="392">
        <v>6</v>
      </c>
    </row>
    <row r="228" spans="1:9" ht="24.9" customHeight="1" thickBot="1" x14ac:dyDescent="0.3">
      <c r="A228" s="179"/>
      <c r="B228" s="178">
        <v>2025</v>
      </c>
      <c r="C228" s="258">
        <v>16.600000000000001</v>
      </c>
      <c r="D228" s="250">
        <v>5</v>
      </c>
      <c r="E228" s="249">
        <v>13</v>
      </c>
      <c r="F228" s="227">
        <v>8.9640000000000004</v>
      </c>
      <c r="G228" s="228">
        <v>16.600000000000001</v>
      </c>
      <c r="H228" s="392">
        <v>6</v>
      </c>
    </row>
    <row r="229" spans="1:9" ht="24.9" customHeight="1" thickBot="1" x14ac:dyDescent="0.3">
      <c r="A229" s="179"/>
      <c r="B229" s="178">
        <v>2026</v>
      </c>
      <c r="C229" s="258">
        <v>16.600000000000001</v>
      </c>
      <c r="D229" s="250">
        <v>5</v>
      </c>
      <c r="E229" s="249">
        <v>13</v>
      </c>
      <c r="F229" s="227">
        <v>8.9640000000000004</v>
      </c>
      <c r="G229" s="228">
        <v>16.600000000000001</v>
      </c>
      <c r="H229" s="392">
        <v>6</v>
      </c>
    </row>
    <row r="230" spans="1:9" ht="24.9" customHeight="1" thickBot="1" x14ac:dyDescent="0.3">
      <c r="A230" s="179"/>
      <c r="B230" s="178">
        <v>2027</v>
      </c>
      <c r="C230" s="258">
        <v>16.600000000000001</v>
      </c>
      <c r="D230" s="250">
        <v>5</v>
      </c>
      <c r="E230" s="249">
        <v>13</v>
      </c>
      <c r="F230" s="227">
        <v>8.9640000000000004</v>
      </c>
      <c r="G230" s="228">
        <v>16.600000000000001</v>
      </c>
      <c r="H230" s="392">
        <v>6</v>
      </c>
    </row>
    <row r="231" spans="1:9" ht="24.9" customHeight="1" thickBot="1" x14ac:dyDescent="0.3">
      <c r="A231" s="179"/>
      <c r="B231" s="178">
        <v>2028</v>
      </c>
      <c r="C231" s="258">
        <v>16.600000000000001</v>
      </c>
      <c r="D231" s="250">
        <v>5</v>
      </c>
      <c r="E231" s="249">
        <v>13</v>
      </c>
      <c r="F231" s="227">
        <v>8.9640000000000004</v>
      </c>
      <c r="G231" s="228">
        <v>16.600000000000001</v>
      </c>
      <c r="H231" s="392">
        <v>6</v>
      </c>
    </row>
    <row r="232" spans="1:9" ht="24.9" customHeight="1" thickBot="1" x14ac:dyDescent="0.3">
      <c r="A232" s="179"/>
      <c r="B232" s="178">
        <v>2029</v>
      </c>
      <c r="C232" s="258">
        <v>16.600000000000001</v>
      </c>
      <c r="D232" s="250">
        <v>5</v>
      </c>
      <c r="E232" s="249">
        <v>13</v>
      </c>
      <c r="F232" s="227">
        <v>8.9640000000000004</v>
      </c>
      <c r="G232" s="228">
        <v>16.600000000000001</v>
      </c>
      <c r="H232" s="392">
        <v>6</v>
      </c>
    </row>
    <row r="233" spans="1:9" ht="24.9" customHeight="1" thickBot="1" x14ac:dyDescent="0.3">
      <c r="A233" s="179"/>
      <c r="B233" s="178">
        <v>2030</v>
      </c>
      <c r="C233" s="258">
        <v>16.600000000000001</v>
      </c>
      <c r="D233" s="250">
        <v>5</v>
      </c>
      <c r="E233" s="249">
        <v>13</v>
      </c>
      <c r="F233" s="227">
        <v>8.9640000000000004</v>
      </c>
      <c r="G233" s="228">
        <v>16.600000000000001</v>
      </c>
      <c r="H233" s="392">
        <v>6</v>
      </c>
    </row>
    <row r="234" spans="1:9" ht="24.9" customHeight="1" x14ac:dyDescent="0.25">
      <c r="A234" s="179"/>
      <c r="C234" s="338">
        <f>+(C233-C219)/C219</f>
        <v>0.27692307692307705</v>
      </c>
      <c r="D234" s="338">
        <f t="shared" ref="D234:H234" si="8">+(D233-D219)/D219</f>
        <v>0.66666666666666663</v>
      </c>
      <c r="E234" s="338">
        <f t="shared" si="8"/>
        <v>0.18181818181818182</v>
      </c>
      <c r="F234" s="338">
        <f t="shared" si="8"/>
        <v>0.35000000000000014</v>
      </c>
      <c r="G234" s="338">
        <f t="shared" si="8"/>
        <v>0</v>
      </c>
      <c r="H234" s="338">
        <f t="shared" si="8"/>
        <v>1</v>
      </c>
      <c r="I234" s="347" t="s">
        <v>148</v>
      </c>
    </row>
    <row r="235" spans="1:9" ht="24.9" customHeight="1" x14ac:dyDescent="0.25"/>
    <row r="236" spans="1:9" ht="24.9" customHeight="1" x14ac:dyDescent="0.25"/>
    <row r="237" spans="1:9" ht="24.9" customHeight="1" x14ac:dyDescent="0.25"/>
    <row r="238" spans="1:9" ht="24.9" customHeight="1" x14ac:dyDescent="0.25"/>
    <row r="239" spans="1:9" ht="24.9" customHeight="1" x14ac:dyDescent="0.25">
      <c r="A239" s="179"/>
    </row>
    <row r="240" spans="1:9" ht="24.9" customHeight="1" x14ac:dyDescent="0.25"/>
    <row r="241" spans="1:1" ht="24.9" customHeight="1" x14ac:dyDescent="0.25"/>
    <row r="242" spans="1:1" ht="24.9" customHeight="1" x14ac:dyDescent="0.25"/>
    <row r="243" spans="1:1" ht="24.9" customHeight="1" x14ac:dyDescent="0.25"/>
    <row r="244" spans="1:1" ht="24.9" customHeight="1" x14ac:dyDescent="0.25">
      <c r="A244" s="179"/>
    </row>
    <row r="245" spans="1:1" ht="24.9" customHeight="1" x14ac:dyDescent="0.25"/>
    <row r="246" spans="1:1" ht="24.9" customHeight="1" x14ac:dyDescent="0.25"/>
    <row r="247" spans="1:1" ht="24.9" customHeight="1" x14ac:dyDescent="0.25"/>
    <row r="248" spans="1:1" ht="24.9" customHeight="1" x14ac:dyDescent="0.25">
      <c r="A248" s="179"/>
    </row>
    <row r="249" spans="1:1" ht="24.9" customHeight="1" x14ac:dyDescent="0.25"/>
    <row r="250" spans="1:1" ht="24.9" customHeight="1" x14ac:dyDescent="0.25"/>
    <row r="251" spans="1:1" ht="40.5" customHeight="1" x14ac:dyDescent="0.25"/>
    <row r="252" spans="1:1" ht="24.9" customHeight="1" x14ac:dyDescent="0.25"/>
    <row r="253" spans="1:1" ht="24.9" customHeight="1" x14ac:dyDescent="0.25"/>
    <row r="254" spans="1:1" ht="24.9" customHeight="1" x14ac:dyDescent="0.25">
      <c r="A254" s="179"/>
    </row>
    <row r="255" spans="1:1" ht="24.9" customHeight="1" x14ac:dyDescent="0.25"/>
    <row r="256" spans="1:1" ht="24.9" customHeight="1" x14ac:dyDescent="0.25"/>
    <row r="257" spans="1:1" ht="24.9" customHeight="1" x14ac:dyDescent="0.25"/>
    <row r="258" spans="1:1" ht="24.9" customHeight="1" x14ac:dyDescent="0.25"/>
    <row r="259" spans="1:1" ht="24.9" customHeight="1" x14ac:dyDescent="0.25"/>
    <row r="260" spans="1:1" ht="24.9" customHeight="1" x14ac:dyDescent="0.25">
      <c r="A260" s="179"/>
    </row>
    <row r="261" spans="1:1" ht="24.9" customHeight="1" x14ac:dyDescent="0.25"/>
    <row r="262" spans="1:1" ht="24.9" customHeight="1" x14ac:dyDescent="0.25"/>
    <row r="263" spans="1:1" ht="24.9" customHeight="1" x14ac:dyDescent="0.25"/>
    <row r="264" spans="1:1" ht="24.9" customHeight="1" x14ac:dyDescent="0.25"/>
    <row r="265" spans="1:1" ht="24.9" customHeight="1" x14ac:dyDescent="0.25">
      <c r="A265" s="179"/>
    </row>
    <row r="266" spans="1:1" ht="24.9" customHeight="1" x14ac:dyDescent="0.25"/>
    <row r="267" spans="1:1" ht="24.9" customHeight="1" x14ac:dyDescent="0.25"/>
    <row r="268" spans="1:1" ht="24.9" customHeight="1" x14ac:dyDescent="0.25"/>
    <row r="269" spans="1:1" ht="24.9" customHeight="1" x14ac:dyDescent="0.25">
      <c r="A269" s="179"/>
    </row>
    <row r="270" spans="1:1" ht="24.9" customHeight="1" x14ac:dyDescent="0.25"/>
    <row r="271" spans="1:1" ht="24.9" customHeight="1" x14ac:dyDescent="0.25"/>
    <row r="272" spans="1:1" ht="39" customHeight="1" x14ac:dyDescent="0.25"/>
    <row r="273" spans="1:1" ht="24.9" customHeight="1" x14ac:dyDescent="0.25"/>
    <row r="274" spans="1:1" ht="24.9" customHeight="1" x14ac:dyDescent="0.25"/>
    <row r="275" spans="1:1" ht="24.9" customHeight="1" x14ac:dyDescent="0.25">
      <c r="A275" s="179"/>
    </row>
    <row r="276" spans="1:1" ht="24.9" customHeight="1" x14ac:dyDescent="0.25"/>
    <row r="277" spans="1:1" ht="24.9" customHeight="1" x14ac:dyDescent="0.25"/>
    <row r="278" spans="1:1" ht="24.9" customHeight="1" x14ac:dyDescent="0.25"/>
    <row r="279" spans="1:1" ht="24.9" customHeight="1" x14ac:dyDescent="0.25"/>
    <row r="280" spans="1:1" ht="24.9" customHeight="1" x14ac:dyDescent="0.25"/>
    <row r="281" spans="1:1" ht="24.9" customHeight="1" x14ac:dyDescent="0.25">
      <c r="A281" s="179"/>
    </row>
    <row r="282" spans="1:1" ht="24.9" customHeight="1" x14ac:dyDescent="0.25"/>
    <row r="283" spans="1:1" ht="24.9" customHeight="1" x14ac:dyDescent="0.25"/>
    <row r="284" spans="1:1" ht="24.9" customHeight="1" x14ac:dyDescent="0.25"/>
    <row r="285" spans="1:1" ht="24.9" customHeight="1" x14ac:dyDescent="0.25"/>
    <row r="286" spans="1:1" ht="24.9" customHeight="1" x14ac:dyDescent="0.25">
      <c r="A286" s="179"/>
    </row>
    <row r="287" spans="1:1" ht="24.9" customHeight="1" x14ac:dyDescent="0.25"/>
    <row r="288" spans="1:1" ht="24.9" customHeight="1" x14ac:dyDescent="0.25"/>
    <row r="289" spans="1:1" ht="24.9" customHeight="1" x14ac:dyDescent="0.25"/>
    <row r="290" spans="1:1" ht="24.9" customHeight="1" x14ac:dyDescent="0.25">
      <c r="A290" s="179"/>
    </row>
    <row r="291" spans="1:1" ht="24.9" customHeight="1" x14ac:dyDescent="0.25"/>
    <row r="292" spans="1:1" ht="24.9" customHeight="1" x14ac:dyDescent="0.25"/>
    <row r="293" spans="1:1" ht="41.25" customHeight="1" x14ac:dyDescent="0.25"/>
    <row r="294" spans="1:1" ht="24.9" customHeight="1" x14ac:dyDescent="0.25"/>
    <row r="295" spans="1:1" ht="24.9" customHeight="1" x14ac:dyDescent="0.25"/>
    <row r="296" spans="1:1" ht="24.9" customHeight="1" x14ac:dyDescent="0.25">
      <c r="A296" s="179"/>
    </row>
    <row r="297" spans="1:1" ht="24.9" customHeight="1" x14ac:dyDescent="0.25"/>
    <row r="298" spans="1:1" ht="24.9" customHeight="1" x14ac:dyDescent="0.25"/>
    <row r="299" spans="1:1" ht="24.9" customHeight="1" x14ac:dyDescent="0.25"/>
    <row r="300" spans="1:1" ht="24.9" customHeight="1" x14ac:dyDescent="0.25"/>
    <row r="301" spans="1:1" ht="24.9" customHeight="1" x14ac:dyDescent="0.25"/>
    <row r="302" spans="1:1" ht="24.9" customHeight="1" x14ac:dyDescent="0.25">
      <c r="A302" s="179"/>
    </row>
    <row r="303" spans="1:1" ht="24.9" customHeight="1" x14ac:dyDescent="0.25"/>
    <row r="304" spans="1:1" ht="24.9" customHeight="1" x14ac:dyDescent="0.25"/>
    <row r="305" spans="1:1" ht="24.9" customHeight="1" x14ac:dyDescent="0.25"/>
    <row r="306" spans="1:1" ht="24.9" customHeight="1" x14ac:dyDescent="0.25"/>
    <row r="307" spans="1:1" ht="24.9" customHeight="1" x14ac:dyDescent="0.25">
      <c r="A307" s="179"/>
    </row>
    <row r="308" spans="1:1" ht="24.9" customHeight="1" x14ac:dyDescent="0.25"/>
    <row r="309" spans="1:1" ht="24.9" customHeight="1" x14ac:dyDescent="0.25"/>
    <row r="310" spans="1:1" ht="24.9" customHeight="1" x14ac:dyDescent="0.25"/>
    <row r="311" spans="1:1" ht="24.9" customHeight="1" x14ac:dyDescent="0.25">
      <c r="A311" s="179"/>
    </row>
    <row r="312" spans="1:1" ht="24.9" customHeight="1" x14ac:dyDescent="0.25"/>
    <row r="313" spans="1:1" ht="24.9" customHeight="1" x14ac:dyDescent="0.25"/>
    <row r="314" spans="1:1" ht="42.75" customHeight="1" x14ac:dyDescent="0.25"/>
    <row r="315" spans="1:1" ht="24.9" customHeight="1" x14ac:dyDescent="0.25"/>
    <row r="316" spans="1:1" ht="24.9" customHeight="1" x14ac:dyDescent="0.25"/>
    <row r="317" spans="1:1" ht="24.9" customHeight="1" x14ac:dyDescent="0.25">
      <c r="A317" s="179"/>
    </row>
    <row r="318" spans="1:1" ht="24.9" customHeight="1" x14ac:dyDescent="0.25"/>
    <row r="319" spans="1:1" ht="24.9" customHeight="1" x14ac:dyDescent="0.25"/>
    <row r="320" spans="1:1" ht="24.9" customHeight="1" x14ac:dyDescent="0.25"/>
    <row r="321" spans="1:1" ht="24.9" customHeight="1" x14ac:dyDescent="0.25"/>
    <row r="322" spans="1:1" ht="24.9" customHeight="1" x14ac:dyDescent="0.25"/>
    <row r="323" spans="1:1" ht="24.9" customHeight="1" x14ac:dyDescent="0.25">
      <c r="A323" s="179"/>
    </row>
    <row r="324" spans="1:1" ht="24.9" customHeight="1" x14ac:dyDescent="0.25"/>
    <row r="325" spans="1:1" ht="24.9" customHeight="1" x14ac:dyDescent="0.25"/>
    <row r="326" spans="1:1" ht="24.9" customHeight="1" x14ac:dyDescent="0.25"/>
    <row r="327" spans="1:1" ht="24.9" customHeight="1" x14ac:dyDescent="0.25"/>
    <row r="328" spans="1:1" ht="24.9" customHeight="1" x14ac:dyDescent="0.25">
      <c r="A328" s="179"/>
    </row>
    <row r="329" spans="1:1" ht="24.9" customHeight="1" x14ac:dyDescent="0.25"/>
    <row r="330" spans="1:1" ht="24.9" customHeight="1" x14ac:dyDescent="0.25"/>
    <row r="331" spans="1:1" ht="24.9" customHeight="1" x14ac:dyDescent="0.25"/>
    <row r="332" spans="1:1" ht="24.9" customHeight="1" x14ac:dyDescent="0.25">
      <c r="A332" s="179"/>
    </row>
    <row r="333" spans="1:1" ht="24.9" customHeight="1" x14ac:dyDescent="0.25"/>
    <row r="334" spans="1:1" ht="24.9" customHeight="1" x14ac:dyDescent="0.25"/>
    <row r="335" spans="1:1" ht="24.9" customHeight="1" x14ac:dyDescent="0.25"/>
    <row r="336" spans="1:1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  <row r="388" ht="24.9" customHeight="1" x14ac:dyDescent="0.25"/>
    <row r="389" ht="24.9" customHeight="1" x14ac:dyDescent="0.25"/>
    <row r="390" ht="24.9" customHeight="1" x14ac:dyDescent="0.25"/>
    <row r="391" ht="24.9" customHeight="1" x14ac:dyDescent="0.25"/>
    <row r="392" ht="24.9" customHeight="1" x14ac:dyDescent="0.25"/>
    <row r="393" ht="24.9" customHeight="1" x14ac:dyDescent="0.25"/>
    <row r="394" ht="24.9" customHeight="1" x14ac:dyDescent="0.25"/>
    <row r="395" ht="24.9" customHeight="1" x14ac:dyDescent="0.25"/>
    <row r="396" ht="24.9" customHeight="1" x14ac:dyDescent="0.25"/>
    <row r="397" ht="24.9" customHeight="1" x14ac:dyDescent="0.25"/>
    <row r="398" ht="24.9" customHeight="1" x14ac:dyDescent="0.25"/>
    <row r="399" ht="24.9" customHeight="1" x14ac:dyDescent="0.25"/>
    <row r="400" ht="24.9" customHeight="1" x14ac:dyDescent="0.25"/>
    <row r="401" ht="24.9" customHeight="1" x14ac:dyDescent="0.25"/>
    <row r="402" ht="24.9" customHeight="1" x14ac:dyDescent="0.25"/>
    <row r="403" ht="24.9" customHeight="1" x14ac:dyDescent="0.25"/>
    <row r="404" ht="24.9" customHeight="1" x14ac:dyDescent="0.25"/>
    <row r="405" ht="24.9" customHeight="1" x14ac:dyDescent="0.25"/>
    <row r="406" ht="24.9" customHeight="1" x14ac:dyDescent="0.25"/>
    <row r="407" ht="24.9" customHeight="1" x14ac:dyDescent="0.25"/>
    <row r="408" ht="24.9" customHeight="1" x14ac:dyDescent="0.25"/>
    <row r="409" ht="24.9" customHeight="1" x14ac:dyDescent="0.25"/>
    <row r="410" ht="24.9" customHeight="1" x14ac:dyDescent="0.25"/>
    <row r="411" ht="24.9" customHeight="1" x14ac:dyDescent="0.25"/>
    <row r="412" ht="24.9" customHeight="1" x14ac:dyDescent="0.25"/>
    <row r="413" ht="24.9" customHeight="1" x14ac:dyDescent="0.25"/>
    <row r="414" ht="24.9" customHeight="1" x14ac:dyDescent="0.25"/>
    <row r="415" ht="24.9" customHeight="1" x14ac:dyDescent="0.25"/>
    <row r="416" ht="24.9" customHeight="1" x14ac:dyDescent="0.25"/>
    <row r="417" ht="24.9" customHeight="1" x14ac:dyDescent="0.25"/>
    <row r="418" ht="24.9" customHeight="1" x14ac:dyDescent="0.25"/>
    <row r="419" ht="24.9" customHeight="1" x14ac:dyDescent="0.25"/>
    <row r="420" ht="24.9" customHeight="1" x14ac:dyDescent="0.25"/>
    <row r="421" ht="24.9" customHeight="1" x14ac:dyDescent="0.25"/>
    <row r="422" ht="24.9" customHeight="1" x14ac:dyDescent="0.25"/>
    <row r="423" ht="24.9" customHeight="1" x14ac:dyDescent="0.25"/>
    <row r="424" ht="24.9" customHeight="1" x14ac:dyDescent="0.25"/>
    <row r="425" ht="24.9" customHeight="1" x14ac:dyDescent="0.25"/>
    <row r="426" ht="24.9" customHeight="1" x14ac:dyDescent="0.25"/>
    <row r="427" ht="24.9" customHeight="1" x14ac:dyDescent="0.25"/>
    <row r="428" ht="24.9" customHeight="1" x14ac:dyDescent="0.25"/>
    <row r="429" ht="24.9" customHeight="1" x14ac:dyDescent="0.25"/>
    <row r="430" ht="24.9" customHeight="1" x14ac:dyDescent="0.25"/>
    <row r="431" ht="24.9" customHeight="1" x14ac:dyDescent="0.25"/>
    <row r="432" ht="24.9" customHeight="1" x14ac:dyDescent="0.25"/>
    <row r="433" ht="24.9" customHeight="1" x14ac:dyDescent="0.25"/>
    <row r="434" ht="24.9" customHeight="1" x14ac:dyDescent="0.25"/>
    <row r="435" ht="24.9" customHeight="1" x14ac:dyDescent="0.25"/>
    <row r="436" ht="24.9" customHeight="1" x14ac:dyDescent="0.25"/>
    <row r="437" ht="24.9" customHeight="1" x14ac:dyDescent="0.25"/>
    <row r="438" ht="24.9" customHeight="1" x14ac:dyDescent="0.25"/>
    <row r="439" ht="24.9" customHeight="1" x14ac:dyDescent="0.25"/>
    <row r="440" ht="24.9" customHeight="1" x14ac:dyDescent="0.25"/>
    <row r="441" ht="24.9" customHeight="1" x14ac:dyDescent="0.25"/>
    <row r="442" ht="24.9" customHeight="1" x14ac:dyDescent="0.25"/>
    <row r="443" ht="24.9" customHeight="1" x14ac:dyDescent="0.25"/>
    <row r="444" ht="24.9" customHeight="1" x14ac:dyDescent="0.25"/>
    <row r="445" ht="24.9" customHeight="1" x14ac:dyDescent="0.25"/>
    <row r="446" ht="24.9" customHeight="1" x14ac:dyDescent="0.25"/>
    <row r="447" ht="24.9" customHeight="1" x14ac:dyDescent="0.25"/>
    <row r="448" ht="24.9" customHeight="1" x14ac:dyDescent="0.25"/>
    <row r="449" ht="24.9" customHeight="1" x14ac:dyDescent="0.25"/>
    <row r="450" ht="24.9" customHeight="1" x14ac:dyDescent="0.25"/>
    <row r="451" ht="24.9" customHeight="1" x14ac:dyDescent="0.25"/>
    <row r="452" ht="24.9" customHeight="1" x14ac:dyDescent="0.25"/>
    <row r="453" ht="24.9" customHeight="1" x14ac:dyDescent="0.25"/>
    <row r="454" ht="24.9" customHeight="1" x14ac:dyDescent="0.25"/>
    <row r="455" ht="24.9" customHeight="1" x14ac:dyDescent="0.25"/>
    <row r="456" ht="24.9" customHeight="1" x14ac:dyDescent="0.25"/>
    <row r="457" ht="24.9" customHeight="1" x14ac:dyDescent="0.25"/>
    <row r="458" ht="24.9" customHeight="1" x14ac:dyDescent="0.25"/>
    <row r="459" ht="24.9" customHeight="1" x14ac:dyDescent="0.25"/>
    <row r="460" ht="24.9" customHeight="1" x14ac:dyDescent="0.25"/>
    <row r="461" ht="24.9" customHeight="1" x14ac:dyDescent="0.25"/>
    <row r="462" ht="24.9" customHeight="1" x14ac:dyDescent="0.25"/>
    <row r="463" ht="24.9" customHeight="1" x14ac:dyDescent="0.25"/>
    <row r="464" ht="24.9" customHeight="1" x14ac:dyDescent="0.25"/>
    <row r="465" ht="24.9" customHeight="1" x14ac:dyDescent="0.25"/>
    <row r="466" ht="24.9" customHeight="1" x14ac:dyDescent="0.25"/>
    <row r="467" ht="24.9" customHeight="1" x14ac:dyDescent="0.25"/>
    <row r="468" ht="24.9" customHeight="1" x14ac:dyDescent="0.25"/>
    <row r="469" ht="24.9" customHeight="1" x14ac:dyDescent="0.25"/>
    <row r="470" ht="24.9" customHeight="1" x14ac:dyDescent="0.25"/>
    <row r="471" ht="24.9" customHeight="1" x14ac:dyDescent="0.25"/>
    <row r="472" ht="24.9" customHeight="1" x14ac:dyDescent="0.25"/>
    <row r="473" ht="24.9" customHeight="1" x14ac:dyDescent="0.25"/>
    <row r="474" ht="24.9" customHeight="1" x14ac:dyDescent="0.25"/>
    <row r="475" ht="24.9" customHeight="1" x14ac:dyDescent="0.25"/>
    <row r="476" ht="24.9" customHeight="1" x14ac:dyDescent="0.25"/>
    <row r="477" ht="24.9" customHeight="1" x14ac:dyDescent="0.25"/>
    <row r="478" ht="24.9" customHeight="1" x14ac:dyDescent="0.25"/>
    <row r="479" ht="24.9" customHeight="1" x14ac:dyDescent="0.25"/>
    <row r="480" ht="24.9" customHeight="1" x14ac:dyDescent="0.25"/>
    <row r="481" ht="24.9" customHeight="1" x14ac:dyDescent="0.25"/>
    <row r="482" ht="24.9" customHeight="1" x14ac:dyDescent="0.25"/>
    <row r="483" ht="24.9" customHeight="1" x14ac:dyDescent="0.25"/>
    <row r="484" ht="24.9" customHeight="1" x14ac:dyDescent="0.25"/>
    <row r="485" ht="24.9" customHeight="1" x14ac:dyDescent="0.25"/>
    <row r="486" ht="24.9" customHeight="1" x14ac:dyDescent="0.25"/>
    <row r="487" ht="24.9" customHeight="1" x14ac:dyDescent="0.25"/>
    <row r="488" ht="24.9" customHeight="1" x14ac:dyDescent="0.25"/>
    <row r="489" ht="24.9" customHeight="1" x14ac:dyDescent="0.25"/>
    <row r="490" ht="24.9" customHeight="1" x14ac:dyDescent="0.25"/>
    <row r="491" ht="24.9" customHeight="1" x14ac:dyDescent="0.25"/>
    <row r="492" ht="24.9" customHeight="1" x14ac:dyDescent="0.25"/>
    <row r="493" ht="24.9" customHeight="1" x14ac:dyDescent="0.25"/>
    <row r="494" ht="24.9" customHeight="1" x14ac:dyDescent="0.25"/>
    <row r="495" ht="24.9" customHeight="1" x14ac:dyDescent="0.25"/>
    <row r="496" ht="24.9" customHeight="1" x14ac:dyDescent="0.25"/>
    <row r="497" ht="24.9" customHeight="1" x14ac:dyDescent="0.25"/>
    <row r="498" ht="24.9" customHeight="1" x14ac:dyDescent="0.25"/>
    <row r="499" ht="24.9" customHeight="1" x14ac:dyDescent="0.25"/>
    <row r="500" ht="24.9" customHeight="1" x14ac:dyDescent="0.25"/>
    <row r="501" ht="24.9" customHeight="1" x14ac:dyDescent="0.25"/>
    <row r="502" ht="24.9" customHeight="1" x14ac:dyDescent="0.25"/>
    <row r="503" ht="24.9" customHeight="1" x14ac:dyDescent="0.25"/>
    <row r="504" ht="24.9" customHeight="1" x14ac:dyDescent="0.25"/>
    <row r="505" ht="24.9" customHeight="1" x14ac:dyDescent="0.25"/>
    <row r="506" ht="24.9" customHeight="1" x14ac:dyDescent="0.25"/>
    <row r="507" ht="24.9" customHeight="1" x14ac:dyDescent="0.25"/>
    <row r="508" ht="24.9" customHeight="1" x14ac:dyDescent="0.25"/>
    <row r="509" ht="24.9" customHeight="1" x14ac:dyDescent="0.25"/>
    <row r="510" ht="24.9" customHeight="1" x14ac:dyDescent="0.25"/>
    <row r="511" ht="24.9" customHeight="1" x14ac:dyDescent="0.25"/>
    <row r="512" ht="24.9" customHeight="1" x14ac:dyDescent="0.25"/>
    <row r="513" ht="24.9" customHeight="1" x14ac:dyDescent="0.25"/>
    <row r="514" ht="24.9" customHeight="1" x14ac:dyDescent="0.25"/>
    <row r="515" ht="24.9" customHeight="1" x14ac:dyDescent="0.25"/>
    <row r="516" ht="24.9" customHeight="1" x14ac:dyDescent="0.25"/>
    <row r="517" ht="24.9" customHeight="1" x14ac:dyDescent="0.25"/>
    <row r="518" ht="24.9" customHeight="1" x14ac:dyDescent="0.25"/>
    <row r="519" ht="24.9" customHeight="1" x14ac:dyDescent="0.25"/>
    <row r="520" ht="24.9" customHeight="1" x14ac:dyDescent="0.25"/>
    <row r="521" ht="24.9" customHeight="1" x14ac:dyDescent="0.25"/>
    <row r="522" ht="24.9" customHeight="1" x14ac:dyDescent="0.25"/>
    <row r="523" ht="24.9" customHeight="1" x14ac:dyDescent="0.25"/>
    <row r="524" ht="24.9" customHeight="1" x14ac:dyDescent="0.25"/>
    <row r="525" ht="24.9" customHeight="1" x14ac:dyDescent="0.25"/>
    <row r="526" ht="24.9" customHeight="1" x14ac:dyDescent="0.25"/>
    <row r="527" ht="24.9" customHeight="1" x14ac:dyDescent="0.25"/>
    <row r="528" ht="24.9" customHeight="1" x14ac:dyDescent="0.25"/>
    <row r="529" ht="24.9" customHeight="1" x14ac:dyDescent="0.25"/>
    <row r="530" ht="24.9" customHeight="1" x14ac:dyDescent="0.25"/>
    <row r="531" ht="24.9" customHeight="1" x14ac:dyDescent="0.25"/>
    <row r="532" ht="24.9" customHeight="1" x14ac:dyDescent="0.25"/>
    <row r="533" ht="24.9" customHeight="1" x14ac:dyDescent="0.25"/>
    <row r="534" ht="24.9" customHeight="1" x14ac:dyDescent="0.25"/>
    <row r="535" ht="24.9" customHeight="1" x14ac:dyDescent="0.25"/>
    <row r="536" ht="24.9" customHeight="1" x14ac:dyDescent="0.25"/>
    <row r="537" ht="24.9" customHeight="1" x14ac:dyDescent="0.25"/>
    <row r="538" ht="24.9" customHeight="1" x14ac:dyDescent="0.25"/>
    <row r="539" ht="24.9" customHeight="1" x14ac:dyDescent="0.25"/>
    <row r="540" ht="24.9" customHeight="1" x14ac:dyDescent="0.25"/>
    <row r="541" ht="24.9" customHeight="1" x14ac:dyDescent="0.25"/>
    <row r="542" ht="24.9" customHeight="1" x14ac:dyDescent="0.25"/>
    <row r="543" ht="24.9" customHeight="1" x14ac:dyDescent="0.25"/>
    <row r="544" ht="24.9" customHeight="1" x14ac:dyDescent="0.25"/>
    <row r="545" ht="24.9" customHeight="1" x14ac:dyDescent="0.25"/>
    <row r="546" ht="24.9" customHeight="1" x14ac:dyDescent="0.25"/>
    <row r="547" ht="24.9" customHeight="1" x14ac:dyDescent="0.25"/>
    <row r="548" ht="24.9" customHeight="1" x14ac:dyDescent="0.25"/>
    <row r="549" ht="24.9" customHeight="1" x14ac:dyDescent="0.25"/>
    <row r="550" ht="24.9" customHeight="1" x14ac:dyDescent="0.25"/>
    <row r="551" ht="24.9" customHeight="1" x14ac:dyDescent="0.25"/>
    <row r="552" ht="24.9" customHeight="1" x14ac:dyDescent="0.25"/>
    <row r="553" ht="24.9" customHeight="1" x14ac:dyDescent="0.25"/>
    <row r="554" ht="24.9" customHeight="1" x14ac:dyDescent="0.25"/>
    <row r="555" ht="24.9" customHeight="1" x14ac:dyDescent="0.25"/>
    <row r="556" ht="24.9" customHeight="1" x14ac:dyDescent="0.25"/>
    <row r="557" ht="24.9" customHeight="1" x14ac:dyDescent="0.25"/>
    <row r="558" ht="24.9" customHeight="1" x14ac:dyDescent="0.25"/>
    <row r="559" ht="24.9" customHeight="1" x14ac:dyDescent="0.25"/>
    <row r="560" ht="24.9" customHeight="1" x14ac:dyDescent="0.25"/>
    <row r="561" ht="24.9" customHeight="1" x14ac:dyDescent="0.25"/>
    <row r="562" ht="24.9" customHeight="1" x14ac:dyDescent="0.25"/>
    <row r="563" ht="24.9" customHeight="1" x14ac:dyDescent="0.25"/>
    <row r="564" ht="24.9" customHeight="1" x14ac:dyDescent="0.25"/>
    <row r="565" ht="24.9" customHeight="1" x14ac:dyDescent="0.25"/>
    <row r="566" ht="24.9" customHeight="1" x14ac:dyDescent="0.25"/>
    <row r="567" ht="24.9" customHeight="1" x14ac:dyDescent="0.25"/>
    <row r="568" ht="24.9" customHeight="1" x14ac:dyDescent="0.25"/>
    <row r="569" ht="24.9" customHeight="1" x14ac:dyDescent="0.25"/>
    <row r="570" ht="24.9" customHeight="1" x14ac:dyDescent="0.25"/>
    <row r="571" ht="24.9" customHeight="1" x14ac:dyDescent="0.25"/>
    <row r="572" ht="24.9" customHeight="1" x14ac:dyDescent="0.25"/>
    <row r="573" ht="24.9" customHeight="1" x14ac:dyDescent="0.25"/>
    <row r="574" ht="24.9" customHeight="1" x14ac:dyDescent="0.25"/>
    <row r="575" ht="24.9" customHeight="1" x14ac:dyDescent="0.25"/>
    <row r="576" ht="24.9" customHeight="1" x14ac:dyDescent="0.25"/>
    <row r="577" ht="24.9" customHeight="1" x14ac:dyDescent="0.25"/>
    <row r="578" ht="24.9" customHeight="1" x14ac:dyDescent="0.25"/>
    <row r="579" ht="24.9" customHeight="1" x14ac:dyDescent="0.25"/>
    <row r="580" ht="24.9" customHeight="1" x14ac:dyDescent="0.25"/>
    <row r="581" ht="24.9" customHeight="1" x14ac:dyDescent="0.25"/>
    <row r="582" ht="24.9" customHeight="1" x14ac:dyDescent="0.25"/>
    <row r="583" ht="24.9" customHeight="1" x14ac:dyDescent="0.25"/>
    <row r="584" ht="24.9" customHeight="1" x14ac:dyDescent="0.25"/>
    <row r="585" ht="24.9" customHeight="1" x14ac:dyDescent="0.25"/>
    <row r="586" ht="24.9" customHeight="1" x14ac:dyDescent="0.25"/>
    <row r="587" ht="24.9" customHeight="1" x14ac:dyDescent="0.25"/>
    <row r="588" ht="24.9" customHeight="1" x14ac:dyDescent="0.25"/>
    <row r="589" ht="24.9" customHeight="1" x14ac:dyDescent="0.25"/>
    <row r="590" ht="24.9" customHeight="1" x14ac:dyDescent="0.25"/>
    <row r="591" ht="24.9" customHeight="1" x14ac:dyDescent="0.25"/>
    <row r="592" ht="24.9" customHeight="1" x14ac:dyDescent="0.25"/>
    <row r="593" ht="24.9" customHeight="1" x14ac:dyDescent="0.25"/>
    <row r="594" ht="24.9" customHeight="1" x14ac:dyDescent="0.25"/>
    <row r="595" ht="24.9" customHeight="1" x14ac:dyDescent="0.25"/>
    <row r="596" ht="24.9" customHeight="1" x14ac:dyDescent="0.25"/>
    <row r="597" ht="24.9" customHeight="1" x14ac:dyDescent="0.25"/>
    <row r="598" ht="24.9" customHeight="1" x14ac:dyDescent="0.25"/>
    <row r="599" ht="24.9" customHeight="1" x14ac:dyDescent="0.25"/>
    <row r="600" ht="24.9" customHeight="1" x14ac:dyDescent="0.25"/>
    <row r="601" ht="24.9" customHeight="1" x14ac:dyDescent="0.25"/>
    <row r="602" ht="24.9" customHeight="1" x14ac:dyDescent="0.25"/>
    <row r="603" ht="24.9" customHeight="1" x14ac:dyDescent="0.25"/>
    <row r="604" ht="24.9" customHeight="1" x14ac:dyDescent="0.25"/>
  </sheetData>
  <mergeCells count="9">
    <mergeCell ref="A184:A194"/>
    <mergeCell ref="A210:A220"/>
    <mergeCell ref="A3:A13"/>
    <mergeCell ref="A29:A39"/>
    <mergeCell ref="A159:A169"/>
    <mergeCell ref="A133:A143"/>
    <mergeCell ref="A107:A117"/>
    <mergeCell ref="A81:A91"/>
    <mergeCell ref="A55:A65"/>
  </mergeCells>
  <pageMargins left="0" right="0" top="0" bottom="0" header="0" footer="0"/>
  <pageSetup paperSize="9" scale="85" orientation="landscape" horizont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0A82-86E6-4E6B-AABA-C3E2D3AA1D6A}">
  <dimension ref="B1:T32"/>
  <sheetViews>
    <sheetView zoomScale="80" zoomScaleNormal="80" workbookViewId="0">
      <selection activeCell="Z65" sqref="Z65"/>
    </sheetView>
  </sheetViews>
  <sheetFormatPr baseColWidth="10" defaultRowHeight="13.2" x14ac:dyDescent="0.25"/>
  <sheetData>
    <row r="1" spans="2:2" ht="30" x14ac:dyDescent="0.5">
      <c r="B1" s="748" t="s">
        <v>182</v>
      </c>
    </row>
    <row r="31" spans="2:20" ht="30" x14ac:dyDescent="0.5">
      <c r="B31" s="748" t="s">
        <v>186</v>
      </c>
    </row>
    <row r="32" spans="2:20" x14ac:dyDescent="0.25">
      <c r="K32" s="63" t="s">
        <v>187</v>
      </c>
      <c r="T32" s="63" t="s">
        <v>188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5"/>
  <sheetViews>
    <sheetView showZeros="0" topLeftCell="Q1" workbookViewId="0">
      <selection activeCell="Z16" sqref="Z16"/>
    </sheetView>
  </sheetViews>
  <sheetFormatPr baseColWidth="10" defaultColWidth="11.44140625" defaultRowHeight="13.2" x14ac:dyDescent="0.25"/>
  <cols>
    <col min="1" max="1" width="6.5546875" style="3" customWidth="1"/>
    <col min="2" max="2" width="14" style="3" customWidth="1"/>
    <col min="3" max="3" width="8" style="10" customWidth="1"/>
    <col min="4" max="9" width="11.44140625" style="10"/>
    <col min="10" max="10" width="14.6640625" style="10" customWidth="1"/>
    <col min="11" max="17" width="11.44140625" style="3"/>
    <col min="18" max="18" width="11.44140625" style="10"/>
    <col min="19" max="19" width="14.6640625" style="10" customWidth="1"/>
    <col min="20" max="16384" width="11.44140625" style="3"/>
  </cols>
  <sheetData>
    <row r="1" spans="1:25" x14ac:dyDescent="0.25">
      <c r="J1" s="165"/>
      <c r="S1" s="165"/>
    </row>
    <row r="2" spans="1:25" s="1" customFormat="1" ht="24.9" customHeight="1" thickBot="1" x14ac:dyDescent="0.3">
      <c r="A2" s="172" t="s">
        <v>107</v>
      </c>
      <c r="B2" s="172"/>
      <c r="C2" s="2"/>
      <c r="D2" s="2"/>
      <c r="E2" s="2"/>
      <c r="F2" s="2"/>
      <c r="G2" s="2"/>
      <c r="H2" s="2"/>
      <c r="I2" s="2"/>
      <c r="J2" s="166"/>
      <c r="R2" s="2"/>
      <c r="S2" s="166"/>
    </row>
    <row r="3" spans="1:25" s="1" customFormat="1" ht="40.5" customHeight="1" thickBot="1" x14ac:dyDescent="0.3">
      <c r="A3" s="36"/>
      <c r="B3" s="173" t="s">
        <v>127</v>
      </c>
      <c r="C3" s="51">
        <v>2008</v>
      </c>
      <c r="D3" s="51">
        <v>2009</v>
      </c>
      <c r="E3" s="52">
        <v>2010</v>
      </c>
      <c r="F3" s="52">
        <v>2011</v>
      </c>
      <c r="G3" s="52">
        <v>2012</v>
      </c>
      <c r="H3" s="2"/>
      <c r="I3" s="288"/>
      <c r="J3" s="289"/>
      <c r="K3" s="142">
        <v>2013</v>
      </c>
      <c r="L3" s="52">
        <v>2014</v>
      </c>
      <c r="M3" s="52">
        <v>2015</v>
      </c>
      <c r="N3" s="52">
        <v>2016</v>
      </c>
      <c r="O3" s="52">
        <v>2017</v>
      </c>
      <c r="P3" s="52">
        <v>2018</v>
      </c>
      <c r="R3" s="288"/>
      <c r="S3" s="289"/>
      <c r="T3" s="52">
        <v>2019</v>
      </c>
      <c r="U3" s="52">
        <v>2020</v>
      </c>
      <c r="V3" s="52">
        <v>2021</v>
      </c>
      <c r="W3" s="52">
        <v>2022</v>
      </c>
      <c r="X3" s="52">
        <v>2023</v>
      </c>
      <c r="Y3" s="52">
        <v>2024</v>
      </c>
    </row>
    <row r="4" spans="1:25" s="1" customFormat="1" ht="24.9" customHeight="1" thickBot="1" x14ac:dyDescent="0.3">
      <c r="A4" s="12" t="s">
        <v>23</v>
      </c>
      <c r="B4" s="67"/>
      <c r="C4" s="53"/>
      <c r="D4" s="54"/>
      <c r="E4" s="54"/>
      <c r="F4" s="54"/>
      <c r="G4" s="54"/>
      <c r="H4" s="2"/>
      <c r="I4" s="849" t="s">
        <v>60</v>
      </c>
      <c r="J4" s="290" t="s">
        <v>135</v>
      </c>
      <c r="K4" s="157">
        <v>0.24</v>
      </c>
      <c r="L4" s="157">
        <v>0.24</v>
      </c>
      <c r="M4" s="54">
        <v>0.22</v>
      </c>
      <c r="N4" s="54">
        <v>0.22</v>
      </c>
      <c r="O4" s="54">
        <v>0.22</v>
      </c>
      <c r="P4" s="54">
        <v>0.22</v>
      </c>
      <c r="R4" s="849" t="s">
        <v>60</v>
      </c>
      <c r="S4" s="290" t="s">
        <v>135</v>
      </c>
      <c r="T4" s="54">
        <v>0.22</v>
      </c>
      <c r="U4" s="54">
        <v>0.22</v>
      </c>
      <c r="V4" s="54">
        <v>0.22</v>
      </c>
      <c r="W4" s="54">
        <v>0.22</v>
      </c>
      <c r="X4" s="54">
        <v>0.22</v>
      </c>
      <c r="Y4" s="54">
        <v>0.22</v>
      </c>
    </row>
    <row r="5" spans="1:25" s="1" customFormat="1" ht="24.9" customHeight="1" thickBot="1" x14ac:dyDescent="0.3">
      <c r="A5" s="276"/>
      <c r="B5" s="96"/>
      <c r="C5" s="53"/>
      <c r="D5" s="54"/>
      <c r="E5" s="54"/>
      <c r="F5" s="54"/>
      <c r="G5" s="54"/>
      <c r="H5" s="2"/>
      <c r="I5" s="850"/>
      <c r="J5" s="290" t="s">
        <v>136</v>
      </c>
      <c r="K5" s="157">
        <v>0.37</v>
      </c>
      <c r="L5" s="157">
        <v>0.38</v>
      </c>
      <c r="M5" s="157">
        <v>0.38</v>
      </c>
      <c r="N5" s="157">
        <v>0.38</v>
      </c>
      <c r="O5" s="157">
        <v>0.38</v>
      </c>
      <c r="P5" s="54">
        <v>0.38</v>
      </c>
      <c r="R5" s="850"/>
      <c r="S5" s="290" t="s">
        <v>136</v>
      </c>
      <c r="T5" s="54">
        <v>0.38</v>
      </c>
      <c r="U5" s="54">
        <v>0.38</v>
      </c>
      <c r="V5" s="54">
        <v>0.38</v>
      </c>
      <c r="W5" s="54">
        <v>0.38</v>
      </c>
      <c r="X5" s="54">
        <v>0.38</v>
      </c>
      <c r="Y5" s="54">
        <v>0.38</v>
      </c>
    </row>
    <row r="6" spans="1:25" s="1" customFormat="1" ht="24.9" customHeight="1" thickBot="1" x14ac:dyDescent="0.3">
      <c r="A6" s="276"/>
      <c r="B6" s="96"/>
      <c r="C6" s="53"/>
      <c r="D6" s="54"/>
      <c r="E6" s="54"/>
      <c r="F6" s="54"/>
      <c r="G6" s="54"/>
      <c r="H6" s="2"/>
      <c r="I6" s="851"/>
      <c r="J6" s="290" t="s">
        <v>137</v>
      </c>
      <c r="K6" s="157">
        <v>0.4</v>
      </c>
      <c r="L6" s="157">
        <v>0.4</v>
      </c>
      <c r="M6" s="54">
        <v>0.41</v>
      </c>
      <c r="N6" s="54">
        <v>0.41499999999999998</v>
      </c>
      <c r="O6" s="54">
        <v>0.42</v>
      </c>
      <c r="P6" s="54">
        <v>0.42</v>
      </c>
      <c r="R6" s="851"/>
      <c r="S6" s="290" t="s">
        <v>137</v>
      </c>
      <c r="T6" s="54">
        <v>0.42</v>
      </c>
      <c r="U6" s="54">
        <v>0.42</v>
      </c>
      <c r="V6" s="54">
        <v>0.42</v>
      </c>
      <c r="W6" s="54">
        <v>0.42</v>
      </c>
      <c r="X6" s="54">
        <v>0.42</v>
      </c>
      <c r="Y6" s="54">
        <v>0.42</v>
      </c>
    </row>
    <row r="7" spans="1:25" s="1" customFormat="1" ht="24.9" customHeight="1" thickBot="1" x14ac:dyDescent="0.3">
      <c r="A7" s="276" t="s">
        <v>24</v>
      </c>
      <c r="B7" s="96"/>
      <c r="C7" s="55"/>
      <c r="D7" s="55"/>
      <c r="E7" s="55">
        <v>0.19</v>
      </c>
      <c r="F7" s="55">
        <v>0.21</v>
      </c>
      <c r="G7" s="55"/>
      <c r="H7" s="2"/>
      <c r="I7" s="40" t="s">
        <v>24</v>
      </c>
      <c r="J7" s="290"/>
      <c r="K7" s="158">
        <v>0.3</v>
      </c>
      <c r="L7" s="55">
        <v>0.30499999999999999</v>
      </c>
      <c r="M7" s="55">
        <v>0.31</v>
      </c>
      <c r="N7" s="55">
        <v>0.315</v>
      </c>
      <c r="O7" s="55">
        <v>0.32</v>
      </c>
      <c r="P7" s="55">
        <v>0.33</v>
      </c>
      <c r="R7" s="40" t="s">
        <v>24</v>
      </c>
      <c r="S7" s="305"/>
      <c r="T7" s="158">
        <v>0.33</v>
      </c>
      <c r="U7" s="158">
        <v>0.33</v>
      </c>
      <c r="V7" s="158">
        <v>0.33</v>
      </c>
      <c r="W7" s="158">
        <v>0.33</v>
      </c>
      <c r="X7" s="158">
        <v>0.33</v>
      </c>
      <c r="Y7" s="158">
        <v>0.33</v>
      </c>
    </row>
    <row r="8" spans="1:25" s="1" customFormat="1" ht="24.9" customHeight="1" thickBot="1" x14ac:dyDescent="0.3">
      <c r="A8" s="845" t="s">
        <v>27</v>
      </c>
      <c r="B8" s="67" t="s">
        <v>16</v>
      </c>
      <c r="C8" s="56"/>
      <c r="D8" s="56"/>
      <c r="E8" s="56"/>
      <c r="F8" s="56"/>
      <c r="G8" s="132"/>
      <c r="H8" s="267"/>
      <c r="I8" s="847" t="s">
        <v>27</v>
      </c>
      <c r="J8" s="12" t="s">
        <v>16</v>
      </c>
      <c r="K8" s="287">
        <v>0.24</v>
      </c>
      <c r="L8" s="56">
        <v>0.24</v>
      </c>
      <c r="M8" s="56">
        <v>0.24</v>
      </c>
      <c r="N8" s="56">
        <v>0.23</v>
      </c>
      <c r="O8" s="56">
        <v>0.23</v>
      </c>
      <c r="P8" s="56">
        <v>0.23</v>
      </c>
      <c r="R8" s="847" t="s">
        <v>27</v>
      </c>
      <c r="S8" s="12" t="s">
        <v>16</v>
      </c>
      <c r="T8" s="287">
        <v>0.23</v>
      </c>
      <c r="U8" s="287">
        <v>0.23</v>
      </c>
      <c r="V8" s="287">
        <v>0.23</v>
      </c>
      <c r="W8" s="287">
        <v>0.23</v>
      </c>
      <c r="X8" s="287">
        <v>0.23</v>
      </c>
      <c r="Y8" s="287">
        <v>0.23</v>
      </c>
    </row>
    <row r="9" spans="1:25" s="1" customFormat="1" ht="24.9" customHeight="1" thickBot="1" x14ac:dyDescent="0.3">
      <c r="A9" s="846"/>
      <c r="B9" s="67" t="s">
        <v>17</v>
      </c>
      <c r="C9" s="56"/>
      <c r="D9" s="56"/>
      <c r="E9" s="56"/>
      <c r="F9" s="56"/>
      <c r="G9" s="132"/>
      <c r="H9" s="267"/>
      <c r="I9" s="848"/>
      <c r="J9" s="12" t="s">
        <v>17</v>
      </c>
      <c r="K9" s="159">
        <v>0.31</v>
      </c>
      <c r="L9" s="159">
        <v>0.31</v>
      </c>
      <c r="M9" s="159">
        <v>0.31</v>
      </c>
      <c r="N9" s="132">
        <v>0.3</v>
      </c>
      <c r="O9" s="132">
        <v>0.3</v>
      </c>
      <c r="P9" s="132">
        <v>0.3</v>
      </c>
      <c r="R9" s="848"/>
      <c r="S9" s="12" t="s">
        <v>17</v>
      </c>
      <c r="T9" s="159">
        <v>0.3</v>
      </c>
      <c r="U9" s="159">
        <v>0.3</v>
      </c>
      <c r="V9" s="159">
        <v>0.3</v>
      </c>
      <c r="W9" s="159">
        <v>0.3</v>
      </c>
      <c r="X9" s="159">
        <v>0.3</v>
      </c>
      <c r="Y9" s="159">
        <v>0.3</v>
      </c>
    </row>
    <row r="10" spans="1:25" s="1" customFormat="1" ht="24.9" customHeight="1" thickBot="1" x14ac:dyDescent="0.3">
      <c r="A10" s="845" t="s">
        <v>26</v>
      </c>
      <c r="B10" s="285" t="s">
        <v>128</v>
      </c>
      <c r="C10" s="57">
        <v>0.315</v>
      </c>
      <c r="D10" s="57">
        <v>0.32500000000000001</v>
      </c>
      <c r="E10" s="57">
        <v>0.33500000000000002</v>
      </c>
      <c r="F10" s="57">
        <v>0.35</v>
      </c>
      <c r="G10" s="57">
        <v>0.36499999999999999</v>
      </c>
      <c r="H10" s="2"/>
      <c r="I10" s="852" t="s">
        <v>26</v>
      </c>
      <c r="J10" s="291"/>
      <c r="K10" s="283"/>
      <c r="L10" s="284"/>
      <c r="M10" s="52"/>
      <c r="N10" s="52"/>
      <c r="O10" s="52"/>
      <c r="P10" s="52"/>
      <c r="R10" s="852" t="s">
        <v>26</v>
      </c>
      <c r="S10" s="836"/>
      <c r="T10" s="838">
        <v>0.35</v>
      </c>
      <c r="U10" s="840">
        <v>0.35</v>
      </c>
      <c r="V10" s="840">
        <v>0.35</v>
      </c>
      <c r="W10" s="840">
        <v>0.35</v>
      </c>
      <c r="X10" s="840">
        <v>0.35</v>
      </c>
      <c r="Y10" s="840">
        <v>0.35</v>
      </c>
    </row>
    <row r="11" spans="1:25" s="1" customFormat="1" ht="24.9" customHeight="1" thickBot="1" x14ac:dyDescent="0.3">
      <c r="A11" s="846"/>
      <c r="B11" s="275" t="s">
        <v>129</v>
      </c>
      <c r="C11" s="57">
        <v>6.3E-2</v>
      </c>
      <c r="D11" s="57">
        <v>0.13</v>
      </c>
      <c r="E11" s="57">
        <v>0.20100000000000001</v>
      </c>
      <c r="F11" s="57">
        <v>0.28000000000000003</v>
      </c>
      <c r="G11" s="57">
        <v>0.36499999999999999</v>
      </c>
      <c r="H11" s="2"/>
      <c r="I11" s="853"/>
      <c r="J11" s="12"/>
      <c r="K11" s="160">
        <v>0.36199999999999999</v>
      </c>
      <c r="L11" s="57">
        <v>0.375</v>
      </c>
      <c r="M11" s="57">
        <v>0.38800000000000001</v>
      </c>
      <c r="N11" s="57">
        <v>0.38800000000000001</v>
      </c>
      <c r="O11" s="57">
        <v>0.38800000000000001</v>
      </c>
      <c r="P11" s="57">
        <v>0.38800000000000001</v>
      </c>
      <c r="R11" s="853"/>
      <c r="S11" s="837"/>
      <c r="T11" s="839"/>
      <c r="U11" s="841"/>
      <c r="V11" s="841"/>
      <c r="W11" s="841"/>
      <c r="X11" s="841"/>
      <c r="Y11" s="841"/>
    </row>
    <row r="12" spans="1:25" s="1" customFormat="1" ht="24.9" customHeight="1" thickBot="1" x14ac:dyDescent="0.3">
      <c r="A12" s="845" t="s">
        <v>28</v>
      </c>
      <c r="B12" s="67" t="s">
        <v>130</v>
      </c>
      <c r="C12" s="58"/>
      <c r="D12" s="58"/>
      <c r="E12" s="58"/>
      <c r="F12" s="58"/>
      <c r="G12" s="58"/>
      <c r="H12" s="2"/>
      <c r="I12" s="849" t="s">
        <v>28</v>
      </c>
      <c r="J12" s="12" t="s">
        <v>130</v>
      </c>
      <c r="K12" s="161">
        <v>0.42</v>
      </c>
      <c r="L12" s="58">
        <v>0.40699999999999997</v>
      </c>
      <c r="M12" s="58">
        <v>0.39500000000000002</v>
      </c>
      <c r="N12" s="58">
        <v>0.35</v>
      </c>
      <c r="O12" s="58">
        <v>0.35</v>
      </c>
      <c r="P12" s="58">
        <v>0.35</v>
      </c>
      <c r="R12" s="849" t="s">
        <v>28</v>
      </c>
      <c r="S12" s="460"/>
      <c r="T12" s="842">
        <v>0.35</v>
      </c>
      <c r="U12" s="833">
        <v>0.35</v>
      </c>
      <c r="V12" s="833">
        <v>0.35</v>
      </c>
      <c r="W12" s="833">
        <v>0.35</v>
      </c>
      <c r="X12" s="833">
        <v>0.35</v>
      </c>
      <c r="Y12" s="833">
        <v>0.35</v>
      </c>
    </row>
    <row r="13" spans="1:25" s="1" customFormat="1" ht="24.9" customHeight="1" thickBot="1" x14ac:dyDescent="0.3">
      <c r="A13" s="825"/>
      <c r="B13" s="286" t="s">
        <v>131</v>
      </c>
      <c r="C13" s="58"/>
      <c r="D13" s="58"/>
      <c r="E13" s="58"/>
      <c r="F13" s="58"/>
      <c r="G13" s="58"/>
      <c r="H13" s="2"/>
      <c r="I13" s="850"/>
      <c r="J13" s="292" t="s">
        <v>131</v>
      </c>
      <c r="K13" s="161">
        <v>0.35599999999999998</v>
      </c>
      <c r="L13" s="58">
        <v>0.35899999999999999</v>
      </c>
      <c r="M13" s="58">
        <v>0.36299999999999999</v>
      </c>
      <c r="N13" s="58">
        <v>0.35</v>
      </c>
      <c r="O13" s="58">
        <v>0.35</v>
      </c>
      <c r="P13" s="58">
        <v>0.35</v>
      </c>
      <c r="R13" s="850"/>
      <c r="S13" s="465"/>
      <c r="T13" s="843"/>
      <c r="U13" s="834"/>
      <c r="V13" s="834"/>
      <c r="W13" s="834"/>
      <c r="X13" s="834"/>
      <c r="Y13" s="834"/>
    </row>
    <row r="14" spans="1:25" s="1" customFormat="1" ht="24.9" customHeight="1" thickBot="1" x14ac:dyDescent="0.3">
      <c r="A14" s="846"/>
      <c r="B14" s="67" t="s">
        <v>132</v>
      </c>
      <c r="C14" s="58"/>
      <c r="D14" s="58"/>
      <c r="E14" s="58"/>
      <c r="F14" s="58"/>
      <c r="G14" s="58"/>
      <c r="H14" s="2"/>
      <c r="I14" s="851"/>
      <c r="J14" s="12" t="s">
        <v>132</v>
      </c>
      <c r="K14" s="161">
        <v>0.28999999999999998</v>
      </c>
      <c r="L14" s="58">
        <v>0.31</v>
      </c>
      <c r="M14" s="58">
        <v>0.33</v>
      </c>
      <c r="N14" s="58">
        <v>0.35</v>
      </c>
      <c r="O14" s="58">
        <v>0.35</v>
      </c>
      <c r="P14" s="58">
        <v>0.35</v>
      </c>
      <c r="R14" s="851"/>
      <c r="S14" s="464"/>
      <c r="T14" s="844"/>
      <c r="U14" s="835"/>
      <c r="V14" s="835"/>
      <c r="W14" s="835"/>
      <c r="X14" s="835"/>
      <c r="Y14" s="835"/>
    </row>
    <row r="15" spans="1:25" s="1" customFormat="1" ht="24.9" customHeight="1" thickBot="1" x14ac:dyDescent="0.3">
      <c r="A15" s="12" t="s">
        <v>29</v>
      </c>
      <c r="B15" s="67"/>
      <c r="C15" s="59"/>
      <c r="D15" s="59"/>
      <c r="E15" s="59"/>
      <c r="F15" s="59"/>
      <c r="G15" s="59"/>
      <c r="H15" s="2"/>
      <c r="I15" s="293" t="s">
        <v>29</v>
      </c>
      <c r="J15" s="294"/>
      <c r="K15" s="162">
        <v>0.28000000000000003</v>
      </c>
      <c r="L15" s="59">
        <v>0.28000000000000003</v>
      </c>
      <c r="M15" s="59">
        <v>0.28999999999999998</v>
      </c>
      <c r="N15" s="59">
        <v>0.31</v>
      </c>
      <c r="O15" s="59">
        <v>0.28999999999999998</v>
      </c>
      <c r="P15" s="59">
        <v>0.28999999999999998</v>
      </c>
      <c r="R15" s="293" t="s">
        <v>29</v>
      </c>
      <c r="S15" s="306"/>
      <c r="T15" s="162">
        <v>0.27</v>
      </c>
      <c r="U15" s="59">
        <v>0.27</v>
      </c>
      <c r="V15" s="59">
        <v>0.28000000000000003</v>
      </c>
      <c r="W15" s="59">
        <v>0.28000000000000003</v>
      </c>
      <c r="X15" s="59">
        <v>0.28000000000000003</v>
      </c>
      <c r="Y15" s="59">
        <v>0.28000000000000003</v>
      </c>
    </row>
    <row r="16" spans="1:25" ht="24.9" customHeight="1" x14ac:dyDescent="0.25">
      <c r="J16" s="165"/>
      <c r="S16" s="165"/>
    </row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24.9" customHeight="1" x14ac:dyDescent="0.25"/>
    <row r="30" ht="24.9" customHeight="1" x14ac:dyDescent="0.25"/>
    <row r="31" ht="24.9" customHeight="1" x14ac:dyDescent="0.25"/>
    <row r="32" ht="24.9" customHeight="1" x14ac:dyDescent="0.25"/>
    <row r="33" ht="24.9" customHeight="1" x14ac:dyDescent="0.25"/>
    <row r="34" ht="24.9" customHeight="1" x14ac:dyDescent="0.25"/>
    <row r="35" ht="24.9" customHeight="1" x14ac:dyDescent="0.25"/>
    <row r="36" ht="24.9" customHeight="1" x14ac:dyDescent="0.25"/>
    <row r="37" ht="24.9" customHeight="1" x14ac:dyDescent="0.25"/>
    <row r="38" ht="24.9" customHeight="1" x14ac:dyDescent="0.25"/>
    <row r="39" ht="24.9" customHeight="1" x14ac:dyDescent="0.25"/>
    <row r="40" ht="24.9" customHeight="1" x14ac:dyDescent="0.25"/>
    <row r="41" ht="24.9" customHeight="1" x14ac:dyDescent="0.25"/>
    <row r="42" ht="24.9" customHeight="1" x14ac:dyDescent="0.25"/>
    <row r="43" ht="24.9" customHeight="1" x14ac:dyDescent="0.25"/>
    <row r="44" ht="24.9" customHeight="1" x14ac:dyDescent="0.25"/>
    <row r="45" ht="24.9" customHeight="1" x14ac:dyDescent="0.25"/>
    <row r="46" ht="24.9" customHeight="1" x14ac:dyDescent="0.25"/>
    <row r="47" ht="24.9" customHeight="1" x14ac:dyDescent="0.25"/>
    <row r="48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ht="24.9" customHeight="1" x14ac:dyDescent="0.25"/>
    <row r="210" ht="24.9" customHeight="1" x14ac:dyDescent="0.25"/>
    <row r="211" ht="24.9" customHeight="1" x14ac:dyDescent="0.25"/>
    <row r="212" ht="24.9" customHeight="1" x14ac:dyDescent="0.25"/>
    <row r="213" ht="24.9" customHeight="1" x14ac:dyDescent="0.25"/>
    <row r="214" ht="24.9" customHeight="1" x14ac:dyDescent="0.25"/>
    <row r="215" ht="24.9" customHeight="1" x14ac:dyDescent="0.25"/>
    <row r="216" ht="24.9" customHeight="1" x14ac:dyDescent="0.25"/>
    <row r="217" ht="24.9" customHeight="1" x14ac:dyDescent="0.25"/>
    <row r="218" ht="24.9" customHeight="1" x14ac:dyDescent="0.25"/>
    <row r="219" ht="24.9" customHeight="1" x14ac:dyDescent="0.25"/>
    <row r="220" ht="24.9" customHeight="1" x14ac:dyDescent="0.25"/>
    <row r="221" ht="24.9" customHeight="1" x14ac:dyDescent="0.25"/>
    <row r="222" ht="24.9" customHeight="1" x14ac:dyDescent="0.25"/>
    <row r="223" ht="24.9" customHeight="1" x14ac:dyDescent="0.25"/>
    <row r="224" ht="24.9" customHeight="1" x14ac:dyDescent="0.25"/>
    <row r="225" ht="24.9" customHeight="1" x14ac:dyDescent="0.25"/>
    <row r="226" ht="24.9" customHeight="1" x14ac:dyDescent="0.25"/>
    <row r="227" ht="24.9" customHeight="1" x14ac:dyDescent="0.25"/>
    <row r="228" ht="24.9" customHeight="1" x14ac:dyDescent="0.25"/>
    <row r="229" ht="24.9" customHeight="1" x14ac:dyDescent="0.25"/>
    <row r="230" ht="24.9" customHeight="1" x14ac:dyDescent="0.25"/>
    <row r="231" ht="24.9" customHeight="1" x14ac:dyDescent="0.25"/>
    <row r="232" ht="24.9" customHeight="1" x14ac:dyDescent="0.25"/>
    <row r="233" ht="24.9" customHeight="1" x14ac:dyDescent="0.25"/>
    <row r="234" ht="24.9" customHeight="1" x14ac:dyDescent="0.25"/>
    <row r="235" ht="24.9" customHeight="1" x14ac:dyDescent="0.25"/>
    <row r="236" ht="24.9" customHeight="1" x14ac:dyDescent="0.25"/>
    <row r="237" ht="24.9" customHeight="1" x14ac:dyDescent="0.25"/>
    <row r="238" ht="24.9" customHeight="1" x14ac:dyDescent="0.25"/>
    <row r="239" ht="24.9" customHeight="1" x14ac:dyDescent="0.25"/>
    <row r="240" ht="24.9" customHeight="1" x14ac:dyDescent="0.25"/>
    <row r="241" ht="24.9" customHeight="1" x14ac:dyDescent="0.25"/>
    <row r="242" ht="24.9" customHeight="1" x14ac:dyDescent="0.25"/>
    <row r="243" ht="24.9" customHeight="1" x14ac:dyDescent="0.25"/>
    <row r="244" ht="24.9" customHeight="1" x14ac:dyDescent="0.25"/>
    <row r="245" ht="24.9" customHeight="1" x14ac:dyDescent="0.25"/>
    <row r="246" ht="24.9" customHeight="1" x14ac:dyDescent="0.25"/>
    <row r="247" ht="24.9" customHeight="1" x14ac:dyDescent="0.25"/>
    <row r="248" ht="24.9" customHeight="1" x14ac:dyDescent="0.25"/>
    <row r="249" ht="24.9" customHeight="1" x14ac:dyDescent="0.25"/>
    <row r="250" ht="24.9" customHeight="1" x14ac:dyDescent="0.25"/>
    <row r="251" ht="24.9" customHeight="1" x14ac:dyDescent="0.25"/>
    <row r="252" ht="24.9" customHeight="1" x14ac:dyDescent="0.25"/>
    <row r="253" ht="24.9" customHeight="1" x14ac:dyDescent="0.25"/>
    <row r="254" ht="24.9" customHeight="1" x14ac:dyDescent="0.25"/>
    <row r="255" ht="24.9" customHeight="1" x14ac:dyDescent="0.25"/>
    <row r="256" ht="24.9" customHeight="1" x14ac:dyDescent="0.25"/>
    <row r="257" ht="24.9" customHeight="1" x14ac:dyDescent="0.25"/>
    <row r="258" ht="24.9" customHeight="1" x14ac:dyDescent="0.25"/>
    <row r="259" ht="24.9" customHeight="1" x14ac:dyDescent="0.25"/>
    <row r="260" ht="24.9" customHeight="1" x14ac:dyDescent="0.25"/>
    <row r="261" ht="24.9" customHeight="1" x14ac:dyDescent="0.25"/>
    <row r="262" ht="24.9" customHeight="1" x14ac:dyDescent="0.25"/>
    <row r="263" ht="24.9" customHeight="1" x14ac:dyDescent="0.25"/>
    <row r="264" ht="24.9" customHeight="1" x14ac:dyDescent="0.25"/>
    <row r="265" ht="24.9" customHeight="1" x14ac:dyDescent="0.25"/>
    <row r="266" ht="24.9" customHeight="1" x14ac:dyDescent="0.25"/>
    <row r="267" ht="24.9" customHeight="1" x14ac:dyDescent="0.25"/>
    <row r="268" ht="24.9" customHeight="1" x14ac:dyDescent="0.25"/>
    <row r="269" ht="24.9" customHeight="1" x14ac:dyDescent="0.25"/>
    <row r="270" ht="24.9" customHeight="1" x14ac:dyDescent="0.25"/>
    <row r="271" ht="24.9" customHeight="1" x14ac:dyDescent="0.25"/>
    <row r="272" ht="24.9" customHeight="1" x14ac:dyDescent="0.25"/>
    <row r="273" ht="24.9" customHeight="1" x14ac:dyDescent="0.25"/>
    <row r="274" ht="24.9" customHeight="1" x14ac:dyDescent="0.25"/>
    <row r="275" ht="24.9" customHeight="1" x14ac:dyDescent="0.25"/>
    <row r="276" ht="24.9" customHeight="1" x14ac:dyDescent="0.25"/>
    <row r="277" ht="24.9" customHeight="1" x14ac:dyDescent="0.25"/>
    <row r="278" ht="24.9" customHeight="1" x14ac:dyDescent="0.25"/>
    <row r="279" ht="24.9" customHeight="1" x14ac:dyDescent="0.25"/>
    <row r="280" ht="24.9" customHeight="1" x14ac:dyDescent="0.25"/>
    <row r="281" ht="24.9" customHeight="1" x14ac:dyDescent="0.25"/>
    <row r="282" ht="24.9" customHeight="1" x14ac:dyDescent="0.25"/>
    <row r="283" ht="24.9" customHeight="1" x14ac:dyDescent="0.25"/>
    <row r="284" ht="24.9" customHeight="1" x14ac:dyDescent="0.25"/>
    <row r="285" ht="24.9" customHeight="1" x14ac:dyDescent="0.25"/>
    <row r="286" ht="24.9" customHeight="1" x14ac:dyDescent="0.25"/>
    <row r="287" ht="24.9" customHeight="1" x14ac:dyDescent="0.25"/>
    <row r="288" ht="24.9" customHeight="1" x14ac:dyDescent="0.25"/>
    <row r="289" ht="24.9" customHeight="1" x14ac:dyDescent="0.25"/>
    <row r="290" ht="24.9" customHeight="1" x14ac:dyDescent="0.25"/>
    <row r="291" ht="24.9" customHeight="1" x14ac:dyDescent="0.25"/>
    <row r="292" ht="24.9" customHeight="1" x14ac:dyDescent="0.25"/>
    <row r="293" ht="24.9" customHeight="1" x14ac:dyDescent="0.25"/>
    <row r="294" ht="24.9" customHeight="1" x14ac:dyDescent="0.25"/>
    <row r="295" ht="24.9" customHeight="1" x14ac:dyDescent="0.25"/>
    <row r="296" ht="24.9" customHeight="1" x14ac:dyDescent="0.25"/>
    <row r="297" ht="24.9" customHeight="1" x14ac:dyDescent="0.25"/>
    <row r="298" ht="24.9" customHeight="1" x14ac:dyDescent="0.25"/>
    <row r="299" ht="24.9" customHeight="1" x14ac:dyDescent="0.25"/>
    <row r="300" ht="24.9" customHeight="1" x14ac:dyDescent="0.25"/>
    <row r="301" ht="24.9" customHeight="1" x14ac:dyDescent="0.25"/>
    <row r="302" ht="24.9" customHeight="1" x14ac:dyDescent="0.25"/>
    <row r="303" ht="24.9" customHeight="1" x14ac:dyDescent="0.25"/>
    <row r="304" ht="24.9" customHeight="1" x14ac:dyDescent="0.25"/>
    <row r="305" ht="24.9" customHeight="1" x14ac:dyDescent="0.25"/>
    <row r="306" ht="24.9" customHeight="1" x14ac:dyDescent="0.25"/>
    <row r="307" ht="24.9" customHeight="1" x14ac:dyDescent="0.25"/>
    <row r="308" ht="24.9" customHeight="1" x14ac:dyDescent="0.25"/>
    <row r="309" ht="24.9" customHeight="1" x14ac:dyDescent="0.25"/>
    <row r="310" ht="24.9" customHeight="1" x14ac:dyDescent="0.25"/>
    <row r="311" ht="24.9" customHeight="1" x14ac:dyDescent="0.25"/>
    <row r="312" ht="24.9" customHeight="1" x14ac:dyDescent="0.25"/>
    <row r="313" ht="24.9" customHeight="1" x14ac:dyDescent="0.25"/>
    <row r="314" ht="24.9" customHeight="1" x14ac:dyDescent="0.25"/>
    <row r="315" ht="24.9" customHeight="1" x14ac:dyDescent="0.25"/>
    <row r="316" ht="24.9" customHeight="1" x14ac:dyDescent="0.25"/>
    <row r="317" ht="24.9" customHeight="1" x14ac:dyDescent="0.25"/>
    <row r="318" ht="24.9" customHeight="1" x14ac:dyDescent="0.25"/>
    <row r="319" ht="24.9" customHeight="1" x14ac:dyDescent="0.25"/>
    <row r="320" ht="24.9" customHeight="1" x14ac:dyDescent="0.25"/>
    <row r="321" ht="24.9" customHeight="1" x14ac:dyDescent="0.25"/>
    <row r="322" ht="24.9" customHeight="1" x14ac:dyDescent="0.25"/>
    <row r="323" ht="24.9" customHeight="1" x14ac:dyDescent="0.25"/>
    <row r="324" ht="24.9" customHeight="1" x14ac:dyDescent="0.25"/>
    <row r="325" ht="24.9" customHeight="1" x14ac:dyDescent="0.25"/>
    <row r="326" ht="24.9" customHeight="1" x14ac:dyDescent="0.25"/>
    <row r="327" ht="24.9" customHeight="1" x14ac:dyDescent="0.25"/>
    <row r="328" ht="24.9" customHeight="1" x14ac:dyDescent="0.25"/>
    <row r="329" ht="24.9" customHeight="1" x14ac:dyDescent="0.25"/>
    <row r="330" ht="24.9" customHeight="1" x14ac:dyDescent="0.25"/>
    <row r="331" ht="24.9" customHeight="1" x14ac:dyDescent="0.25"/>
    <row r="332" ht="24.9" customHeight="1" x14ac:dyDescent="0.25"/>
    <row r="333" ht="24.9" customHeight="1" x14ac:dyDescent="0.25"/>
    <row r="334" ht="24.9" customHeight="1" x14ac:dyDescent="0.25"/>
    <row r="335" ht="24.9" customHeight="1" x14ac:dyDescent="0.25"/>
    <row r="336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  <row r="388" ht="24.9" customHeight="1" x14ac:dyDescent="0.25"/>
    <row r="389" ht="24.9" customHeight="1" x14ac:dyDescent="0.25"/>
    <row r="390" ht="24.9" customHeight="1" x14ac:dyDescent="0.25"/>
    <row r="391" ht="24.9" customHeight="1" x14ac:dyDescent="0.25"/>
    <row r="392" ht="24.9" customHeight="1" x14ac:dyDescent="0.25"/>
    <row r="393" ht="24.9" customHeight="1" x14ac:dyDescent="0.25"/>
    <row r="394" ht="24.9" customHeight="1" x14ac:dyDescent="0.25"/>
    <row r="395" ht="24.9" customHeight="1" x14ac:dyDescent="0.25"/>
  </sheetData>
  <mergeCells count="24">
    <mergeCell ref="R4:R6"/>
    <mergeCell ref="R8:R9"/>
    <mergeCell ref="R10:R11"/>
    <mergeCell ref="R12:R14"/>
    <mergeCell ref="I4:I6"/>
    <mergeCell ref="A10:A11"/>
    <mergeCell ref="A8:A9"/>
    <mergeCell ref="A12:A14"/>
    <mergeCell ref="I8:I9"/>
    <mergeCell ref="I12:I14"/>
    <mergeCell ref="I10:I11"/>
    <mergeCell ref="Y12:Y14"/>
    <mergeCell ref="S10:S11"/>
    <mergeCell ref="T10:T11"/>
    <mergeCell ref="U10:U11"/>
    <mergeCell ref="V10:V11"/>
    <mergeCell ref="W10:W11"/>
    <mergeCell ref="X10:X11"/>
    <mergeCell ref="Y10:Y11"/>
    <mergeCell ref="T12:T14"/>
    <mergeCell ref="U12:U14"/>
    <mergeCell ref="V12:V14"/>
    <mergeCell ref="W12:W14"/>
    <mergeCell ref="X12:X14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0"/>
  <sheetViews>
    <sheetView showZeros="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Q9" sqref="Q9:V9"/>
    </sheetView>
  </sheetViews>
  <sheetFormatPr baseColWidth="10" defaultColWidth="11.44140625" defaultRowHeight="13.2" x14ac:dyDescent="0.25"/>
  <cols>
    <col min="1" max="1" width="6.5546875" style="3" customWidth="1"/>
    <col min="2" max="2" width="15.109375" style="3" customWidth="1"/>
    <col min="3" max="3" width="8" style="10" customWidth="1"/>
    <col min="4" max="8" width="11.44140625" style="10"/>
    <col min="9" max="14" width="11.44140625" style="3"/>
    <col min="15" max="16" width="17.5546875" style="3" customWidth="1"/>
    <col min="17" max="16384" width="11.44140625" style="3"/>
  </cols>
  <sheetData>
    <row r="1" spans="1:22" x14ac:dyDescent="0.25">
      <c r="H1" s="165"/>
    </row>
    <row r="2" spans="1:22" s="1" customFormat="1" ht="24.9" customHeight="1" thickBot="1" x14ac:dyDescent="0.3">
      <c r="A2" s="172" t="s">
        <v>107</v>
      </c>
      <c r="C2" s="2"/>
      <c r="D2" s="2"/>
      <c r="E2" s="2"/>
      <c r="F2" s="2"/>
      <c r="G2" s="2"/>
      <c r="H2" s="166"/>
    </row>
    <row r="3" spans="1:22" s="1" customFormat="1" ht="40.5" customHeight="1" thickBot="1" x14ac:dyDescent="0.3">
      <c r="A3" s="36"/>
      <c r="B3" s="37"/>
      <c r="C3" s="51">
        <v>2008</v>
      </c>
      <c r="D3" s="51">
        <v>2009</v>
      </c>
      <c r="E3" s="52">
        <v>2010</v>
      </c>
      <c r="F3" s="52">
        <v>2011</v>
      </c>
      <c r="G3" s="67">
        <v>2012</v>
      </c>
      <c r="H3" s="163"/>
      <c r="I3" s="142">
        <v>2013</v>
      </c>
      <c r="J3" s="52">
        <v>2014</v>
      </c>
      <c r="K3" s="52">
        <v>2015</v>
      </c>
      <c r="L3" s="52">
        <v>2016</v>
      </c>
      <c r="M3" s="52">
        <v>2017</v>
      </c>
      <c r="N3" s="52">
        <v>2018</v>
      </c>
      <c r="P3" s="67"/>
      <c r="Q3" s="52">
        <v>2019</v>
      </c>
      <c r="R3" s="52">
        <v>2020</v>
      </c>
      <c r="S3" s="52">
        <v>2021</v>
      </c>
      <c r="T3" s="52">
        <v>2022</v>
      </c>
      <c r="U3" s="52">
        <v>2023</v>
      </c>
      <c r="V3" s="52">
        <v>2024</v>
      </c>
    </row>
    <row r="4" spans="1:22" s="1" customFormat="1" ht="24.9" customHeight="1" thickBot="1" x14ac:dyDescent="0.3">
      <c r="A4" s="12" t="s">
        <v>23</v>
      </c>
      <c r="B4" s="38"/>
      <c r="C4" s="53">
        <v>1.385</v>
      </c>
      <c r="D4" s="54">
        <v>0.14399999999999999</v>
      </c>
      <c r="E4" s="54">
        <v>0.14399999999999999</v>
      </c>
      <c r="F4" s="54">
        <v>0.15</v>
      </c>
      <c r="G4" s="151">
        <v>0.15</v>
      </c>
      <c r="H4" s="163"/>
      <c r="I4" s="157">
        <v>0.18</v>
      </c>
      <c r="J4" s="60">
        <v>0.2</v>
      </c>
      <c r="K4" s="54">
        <v>0.22</v>
      </c>
      <c r="L4" s="54">
        <v>0.23</v>
      </c>
      <c r="M4" s="54">
        <v>0.24</v>
      </c>
      <c r="N4" s="54">
        <v>0.24</v>
      </c>
      <c r="P4" s="67" t="s">
        <v>23</v>
      </c>
      <c r="Q4" s="54">
        <v>0.24</v>
      </c>
      <c r="R4" s="54">
        <v>0.24</v>
      </c>
      <c r="S4" s="54">
        <v>0.24</v>
      </c>
      <c r="T4" s="54">
        <v>0.24</v>
      </c>
      <c r="U4" s="54">
        <v>0.24</v>
      </c>
      <c r="V4" s="54">
        <v>0.24</v>
      </c>
    </row>
    <row r="5" spans="1:22" s="1" customFormat="1" ht="24.9" customHeight="1" thickBot="1" x14ac:dyDescent="0.3">
      <c r="A5" s="827" t="s">
        <v>24</v>
      </c>
      <c r="B5" s="38" t="s">
        <v>108</v>
      </c>
      <c r="C5" s="55">
        <v>7.4999999999999997E-2</v>
      </c>
      <c r="D5" s="55">
        <v>7.9000000000000001E-2</v>
      </c>
      <c r="E5" s="55">
        <v>8.6999999999999994E-2</v>
      </c>
      <c r="F5" s="55">
        <v>9.7000000000000003E-2</v>
      </c>
      <c r="G5" s="152">
        <v>0.11</v>
      </c>
      <c r="H5" s="163"/>
      <c r="I5" s="158">
        <v>0.122</v>
      </c>
      <c r="J5" s="55">
        <v>0.114</v>
      </c>
      <c r="K5" s="55">
        <v>0.11700000000000001</v>
      </c>
      <c r="L5" s="55">
        <v>0.11899999999999999</v>
      </c>
      <c r="M5" s="55">
        <v>0.121</v>
      </c>
      <c r="N5" s="55">
        <v>0.124</v>
      </c>
      <c r="O5" s="348" t="s">
        <v>108</v>
      </c>
      <c r="P5" s="845" t="s">
        <v>24</v>
      </c>
      <c r="Q5" s="350">
        <v>0.124</v>
      </c>
      <c r="R5" s="350">
        <v>0.124</v>
      </c>
      <c r="S5" s="350">
        <v>0.124</v>
      </c>
      <c r="T5" s="350">
        <v>0.124</v>
      </c>
      <c r="U5" s="350">
        <v>0.124</v>
      </c>
      <c r="V5" s="350">
        <v>0.124</v>
      </c>
    </row>
    <row r="6" spans="1:22" s="1" customFormat="1" ht="24.9" customHeight="1" thickBot="1" x14ac:dyDescent="0.3">
      <c r="A6" s="829"/>
      <c r="B6" s="176" t="s">
        <v>115</v>
      </c>
      <c r="C6" s="55">
        <v>8.0000000000000002E-3</v>
      </c>
      <c r="D6" s="55">
        <v>8.0000000000000002E-3</v>
      </c>
      <c r="E6" s="55">
        <v>8.9999999999999993E-3</v>
      </c>
      <c r="F6" s="55">
        <v>1.0999999999999999E-2</v>
      </c>
      <c r="G6" s="152">
        <v>1.2E-2</v>
      </c>
      <c r="H6" s="163"/>
      <c r="I6" s="158">
        <v>1.2E-2</v>
      </c>
      <c r="J6" s="55">
        <v>1.2E-2</v>
      </c>
      <c r="K6" s="55">
        <v>1.2999999999999999E-2</v>
      </c>
      <c r="L6" s="55">
        <v>1.2999999999999999E-2</v>
      </c>
      <c r="M6" s="55">
        <v>1.2999999999999999E-2</v>
      </c>
      <c r="N6" s="55">
        <v>1.4E-2</v>
      </c>
      <c r="O6" s="349" t="s">
        <v>115</v>
      </c>
      <c r="P6" s="846"/>
      <c r="Q6" s="351">
        <v>3.2000000000000001E-2</v>
      </c>
      <c r="R6" s="352">
        <v>5.0999999999999997E-2</v>
      </c>
      <c r="S6" s="352">
        <v>6.9000000000000006E-2</v>
      </c>
      <c r="T6" s="352">
        <v>8.6999999999999994E-2</v>
      </c>
      <c r="U6" s="352">
        <v>0.106</v>
      </c>
      <c r="V6" s="352">
        <v>0.124</v>
      </c>
    </row>
    <row r="7" spans="1:22" s="1" customFormat="1" ht="24.9" customHeight="1" thickBot="1" x14ac:dyDescent="0.3">
      <c r="A7" s="12" t="s">
        <v>27</v>
      </c>
      <c r="B7" s="38"/>
      <c r="C7" s="56">
        <v>0.08</v>
      </c>
      <c r="D7" s="56">
        <v>8.5000000000000006E-2</v>
      </c>
      <c r="E7" s="56">
        <v>0.09</v>
      </c>
      <c r="F7" s="56">
        <v>9.5000000000000001E-2</v>
      </c>
      <c r="G7" s="153">
        <v>0.1</v>
      </c>
      <c r="H7" s="164"/>
      <c r="I7" s="159">
        <v>0.1</v>
      </c>
      <c r="J7" s="132">
        <v>0.1</v>
      </c>
      <c r="K7" s="56">
        <v>0.11</v>
      </c>
      <c r="L7" s="56">
        <v>0.11</v>
      </c>
      <c r="M7" s="56">
        <v>0.11</v>
      </c>
      <c r="N7" s="56">
        <v>0.11</v>
      </c>
      <c r="P7" s="67" t="s">
        <v>27</v>
      </c>
      <c r="Q7" s="132">
        <v>0.11</v>
      </c>
      <c r="R7" s="132">
        <v>0.11</v>
      </c>
      <c r="S7" s="132">
        <v>0.11</v>
      </c>
      <c r="T7" s="132">
        <v>0.11</v>
      </c>
      <c r="U7" s="132">
        <v>0.11</v>
      </c>
      <c r="V7" s="132">
        <v>0.11</v>
      </c>
    </row>
    <row r="8" spans="1:22" s="1" customFormat="1" ht="24.9" customHeight="1" thickBot="1" x14ac:dyDescent="0.3">
      <c r="A8" s="12" t="s">
        <v>26</v>
      </c>
      <c r="B8" s="38"/>
      <c r="C8" s="57">
        <v>0.105</v>
      </c>
      <c r="D8" s="57">
        <v>0.11</v>
      </c>
      <c r="E8" s="57">
        <v>0.11</v>
      </c>
      <c r="F8" s="57">
        <v>0.115</v>
      </c>
      <c r="G8" s="154">
        <v>0.12</v>
      </c>
      <c r="H8" s="163"/>
      <c r="I8" s="160">
        <v>0.13200000000000001</v>
      </c>
      <c r="J8" s="57">
        <v>0.14499999999999999</v>
      </c>
      <c r="K8" s="57">
        <v>0.16</v>
      </c>
      <c r="L8" s="57">
        <v>0.17599999999999999</v>
      </c>
      <c r="M8" s="57">
        <v>0.19400000000000001</v>
      </c>
      <c r="N8" s="57">
        <v>0.21299999999999999</v>
      </c>
      <c r="P8" s="67" t="s">
        <v>26</v>
      </c>
      <c r="Q8" s="57">
        <v>0.21</v>
      </c>
      <c r="R8" s="57">
        <v>0.21</v>
      </c>
      <c r="S8" s="57">
        <v>0.21</v>
      </c>
      <c r="T8" s="57">
        <v>0.21</v>
      </c>
      <c r="U8" s="57">
        <v>0.21</v>
      </c>
      <c r="V8" s="57">
        <v>0.21</v>
      </c>
    </row>
    <row r="9" spans="1:22" s="1" customFormat="1" ht="24.9" customHeight="1" thickBot="1" x14ac:dyDescent="0.3">
      <c r="A9" s="12" t="s">
        <v>28</v>
      </c>
      <c r="B9" s="38"/>
      <c r="C9" s="58">
        <v>0.15</v>
      </c>
      <c r="D9" s="58">
        <v>0.15</v>
      </c>
      <c r="E9" s="58">
        <v>0.13700000000000001</v>
      </c>
      <c r="F9" s="58">
        <v>0.13700000000000001</v>
      </c>
      <c r="G9" s="155">
        <v>0.13700000000000001</v>
      </c>
      <c r="H9" s="163"/>
      <c r="I9" s="161">
        <f>0.156</f>
        <v>0.156</v>
      </c>
      <c r="J9" s="58">
        <f>0.175</f>
        <v>0.17499999999999999</v>
      </c>
      <c r="K9" s="58">
        <v>0.19500000000000001</v>
      </c>
      <c r="L9" s="58">
        <v>0.214</v>
      </c>
      <c r="M9" s="58">
        <v>0.23300000000000001</v>
      </c>
      <c r="N9" s="58">
        <v>0.23300000000000001</v>
      </c>
      <c r="P9" s="67" t="s">
        <v>28</v>
      </c>
      <c r="Q9" s="58">
        <v>0.23300000000000001</v>
      </c>
      <c r="R9" s="58">
        <v>0.23300000000000001</v>
      </c>
      <c r="S9" s="58">
        <v>0.23300000000000001</v>
      </c>
      <c r="T9" s="58">
        <v>0.23300000000000001</v>
      </c>
      <c r="U9" s="58">
        <v>0.23300000000000001</v>
      </c>
      <c r="V9" s="58">
        <v>0.23300000000000001</v>
      </c>
    </row>
    <row r="10" spans="1:22" s="1" customFormat="1" ht="24.9" customHeight="1" thickBot="1" x14ac:dyDescent="0.3">
      <c r="A10" s="12" t="s">
        <v>29</v>
      </c>
      <c r="B10" s="38"/>
      <c r="C10" s="59">
        <v>6.5000000000000002E-2</v>
      </c>
      <c r="D10" s="59">
        <v>6.5000000000000002E-2</v>
      </c>
      <c r="E10" s="59">
        <v>6.5000000000000002E-2</v>
      </c>
      <c r="F10" s="59">
        <v>7.4999999999999997E-2</v>
      </c>
      <c r="G10" s="156">
        <v>7.4999999999999997E-2</v>
      </c>
      <c r="H10" s="163"/>
      <c r="I10" s="162">
        <v>0.15</v>
      </c>
      <c r="J10" s="59">
        <v>0.15</v>
      </c>
      <c r="K10" s="59">
        <v>0.155</v>
      </c>
      <c r="L10" s="59">
        <v>0.16</v>
      </c>
      <c r="M10" s="59">
        <v>0.155</v>
      </c>
      <c r="N10" s="59">
        <v>0.155</v>
      </c>
      <c r="P10" s="67" t="s">
        <v>29</v>
      </c>
      <c r="Q10" s="59">
        <v>0.15</v>
      </c>
      <c r="R10" s="162">
        <v>0.15</v>
      </c>
      <c r="S10" s="162">
        <v>0.15</v>
      </c>
      <c r="T10" s="162">
        <v>0.15</v>
      </c>
      <c r="U10" s="162">
        <v>0.15</v>
      </c>
      <c r="V10" s="162">
        <v>0.15</v>
      </c>
    </row>
    <row r="11" spans="1:22" ht="24.9" customHeight="1" x14ac:dyDescent="0.25">
      <c r="H11" s="165"/>
    </row>
    <row r="12" spans="1:22" ht="24.9" customHeight="1" x14ac:dyDescent="0.25">
      <c r="E12" s="264">
        <f>+(N4-G4)/G4</f>
        <v>0.6</v>
      </c>
    </row>
    <row r="13" spans="1:22" ht="24.9" customHeight="1" x14ac:dyDescent="0.25"/>
    <row r="14" spans="1:22" ht="24.9" customHeight="1" x14ac:dyDescent="0.25"/>
    <row r="15" spans="1:22" ht="24.9" customHeight="1" x14ac:dyDescent="0.25"/>
    <row r="16" spans="1:22" ht="24.9" customHeight="1" x14ac:dyDescent="0.25"/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24.9" customHeight="1" x14ac:dyDescent="0.25"/>
    <row r="30" ht="24.9" customHeight="1" x14ac:dyDescent="0.25"/>
    <row r="31" ht="24.9" customHeight="1" x14ac:dyDescent="0.25"/>
    <row r="32" ht="24.9" customHeight="1" x14ac:dyDescent="0.25"/>
    <row r="33" ht="24.9" customHeight="1" x14ac:dyDescent="0.25"/>
    <row r="34" ht="24.9" customHeight="1" x14ac:dyDescent="0.25"/>
    <row r="35" ht="24.9" customHeight="1" x14ac:dyDescent="0.25"/>
    <row r="36" ht="24.9" customHeight="1" x14ac:dyDescent="0.25"/>
    <row r="37" ht="24.9" customHeight="1" x14ac:dyDescent="0.25"/>
    <row r="38" ht="24.9" customHeight="1" x14ac:dyDescent="0.25"/>
    <row r="39" ht="24.9" customHeight="1" x14ac:dyDescent="0.25"/>
    <row r="40" ht="24.9" customHeight="1" x14ac:dyDescent="0.25"/>
    <row r="41" ht="24.9" customHeight="1" x14ac:dyDescent="0.25"/>
    <row r="42" ht="24.9" customHeight="1" x14ac:dyDescent="0.25"/>
    <row r="43" ht="24.9" customHeight="1" x14ac:dyDescent="0.25"/>
    <row r="44" ht="24.9" customHeight="1" x14ac:dyDescent="0.25"/>
    <row r="45" ht="24.9" customHeight="1" x14ac:dyDescent="0.25"/>
    <row r="46" ht="24.9" customHeight="1" x14ac:dyDescent="0.25"/>
    <row r="47" ht="24.9" customHeight="1" x14ac:dyDescent="0.25"/>
    <row r="48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ht="24.9" customHeight="1" x14ac:dyDescent="0.25"/>
    <row r="210" ht="24.9" customHeight="1" x14ac:dyDescent="0.25"/>
    <row r="211" ht="24.9" customHeight="1" x14ac:dyDescent="0.25"/>
    <row r="212" ht="24.9" customHeight="1" x14ac:dyDescent="0.25"/>
    <row r="213" ht="24.9" customHeight="1" x14ac:dyDescent="0.25"/>
    <row r="214" ht="24.9" customHeight="1" x14ac:dyDescent="0.25"/>
    <row r="215" ht="24.9" customHeight="1" x14ac:dyDescent="0.25"/>
    <row r="216" ht="24.9" customHeight="1" x14ac:dyDescent="0.25"/>
    <row r="217" ht="24.9" customHeight="1" x14ac:dyDescent="0.25"/>
    <row r="218" ht="24.9" customHeight="1" x14ac:dyDescent="0.25"/>
    <row r="219" ht="24.9" customHeight="1" x14ac:dyDescent="0.25"/>
    <row r="220" ht="24.9" customHeight="1" x14ac:dyDescent="0.25"/>
    <row r="221" ht="24.9" customHeight="1" x14ac:dyDescent="0.25"/>
    <row r="222" ht="24.9" customHeight="1" x14ac:dyDescent="0.25"/>
    <row r="223" ht="24.9" customHeight="1" x14ac:dyDescent="0.25"/>
    <row r="224" ht="24.9" customHeight="1" x14ac:dyDescent="0.25"/>
    <row r="225" ht="24.9" customHeight="1" x14ac:dyDescent="0.25"/>
    <row r="226" ht="24.9" customHeight="1" x14ac:dyDescent="0.25"/>
    <row r="227" ht="24.9" customHeight="1" x14ac:dyDescent="0.25"/>
    <row r="228" ht="24.9" customHeight="1" x14ac:dyDescent="0.25"/>
    <row r="229" ht="24.9" customHeight="1" x14ac:dyDescent="0.25"/>
    <row r="230" ht="24.9" customHeight="1" x14ac:dyDescent="0.25"/>
    <row r="231" ht="24.9" customHeight="1" x14ac:dyDescent="0.25"/>
    <row r="232" ht="24.9" customHeight="1" x14ac:dyDescent="0.25"/>
    <row r="233" ht="24.9" customHeight="1" x14ac:dyDescent="0.25"/>
    <row r="234" ht="24.9" customHeight="1" x14ac:dyDescent="0.25"/>
    <row r="235" ht="24.9" customHeight="1" x14ac:dyDescent="0.25"/>
    <row r="236" ht="24.9" customHeight="1" x14ac:dyDescent="0.25"/>
    <row r="237" ht="24.9" customHeight="1" x14ac:dyDescent="0.25"/>
    <row r="238" ht="24.9" customHeight="1" x14ac:dyDescent="0.25"/>
    <row r="239" ht="24.9" customHeight="1" x14ac:dyDescent="0.25"/>
    <row r="240" ht="24.9" customHeight="1" x14ac:dyDescent="0.25"/>
    <row r="241" ht="24.9" customHeight="1" x14ac:dyDescent="0.25"/>
    <row r="242" ht="24.9" customHeight="1" x14ac:dyDescent="0.25"/>
    <row r="243" ht="24.9" customHeight="1" x14ac:dyDescent="0.25"/>
    <row r="244" ht="24.9" customHeight="1" x14ac:dyDescent="0.25"/>
    <row r="245" ht="24.9" customHeight="1" x14ac:dyDescent="0.25"/>
    <row r="246" ht="24.9" customHeight="1" x14ac:dyDescent="0.25"/>
    <row r="247" ht="24.9" customHeight="1" x14ac:dyDescent="0.25"/>
    <row r="248" ht="24.9" customHeight="1" x14ac:dyDescent="0.25"/>
    <row r="249" ht="24.9" customHeight="1" x14ac:dyDescent="0.25"/>
    <row r="250" ht="24.9" customHeight="1" x14ac:dyDescent="0.25"/>
    <row r="251" ht="24.9" customHeight="1" x14ac:dyDescent="0.25"/>
    <row r="252" ht="24.9" customHeight="1" x14ac:dyDescent="0.25"/>
    <row r="253" ht="24.9" customHeight="1" x14ac:dyDescent="0.25"/>
    <row r="254" ht="24.9" customHeight="1" x14ac:dyDescent="0.25"/>
    <row r="255" ht="24.9" customHeight="1" x14ac:dyDescent="0.25"/>
    <row r="256" ht="24.9" customHeight="1" x14ac:dyDescent="0.25"/>
    <row r="257" ht="24.9" customHeight="1" x14ac:dyDescent="0.25"/>
    <row r="258" ht="24.9" customHeight="1" x14ac:dyDescent="0.25"/>
    <row r="259" ht="24.9" customHeight="1" x14ac:dyDescent="0.25"/>
    <row r="260" ht="24.9" customHeight="1" x14ac:dyDescent="0.25"/>
    <row r="261" ht="24.9" customHeight="1" x14ac:dyDescent="0.25"/>
    <row r="262" ht="24.9" customHeight="1" x14ac:dyDescent="0.25"/>
    <row r="263" ht="24.9" customHeight="1" x14ac:dyDescent="0.25"/>
    <row r="264" ht="24.9" customHeight="1" x14ac:dyDescent="0.25"/>
    <row r="265" ht="24.9" customHeight="1" x14ac:dyDescent="0.25"/>
    <row r="266" ht="24.9" customHeight="1" x14ac:dyDescent="0.25"/>
    <row r="267" ht="24.9" customHeight="1" x14ac:dyDescent="0.25"/>
    <row r="268" ht="24.9" customHeight="1" x14ac:dyDescent="0.25"/>
    <row r="269" ht="24.9" customHeight="1" x14ac:dyDescent="0.25"/>
    <row r="270" ht="24.9" customHeight="1" x14ac:dyDescent="0.25"/>
    <row r="271" ht="24.9" customHeight="1" x14ac:dyDescent="0.25"/>
    <row r="272" ht="24.9" customHeight="1" x14ac:dyDescent="0.25"/>
    <row r="273" ht="24.9" customHeight="1" x14ac:dyDescent="0.25"/>
    <row r="274" ht="24.9" customHeight="1" x14ac:dyDescent="0.25"/>
    <row r="275" ht="24.9" customHeight="1" x14ac:dyDescent="0.25"/>
    <row r="276" ht="24.9" customHeight="1" x14ac:dyDescent="0.25"/>
    <row r="277" ht="24.9" customHeight="1" x14ac:dyDescent="0.25"/>
    <row r="278" ht="24.9" customHeight="1" x14ac:dyDescent="0.25"/>
    <row r="279" ht="24.9" customHeight="1" x14ac:dyDescent="0.25"/>
    <row r="280" ht="24.9" customHeight="1" x14ac:dyDescent="0.25"/>
    <row r="281" ht="24.9" customHeight="1" x14ac:dyDescent="0.25"/>
    <row r="282" ht="24.9" customHeight="1" x14ac:dyDescent="0.25"/>
    <row r="283" ht="24.9" customHeight="1" x14ac:dyDescent="0.25"/>
    <row r="284" ht="24.9" customHeight="1" x14ac:dyDescent="0.25"/>
    <row r="285" ht="24.9" customHeight="1" x14ac:dyDescent="0.25"/>
    <row r="286" ht="24.9" customHeight="1" x14ac:dyDescent="0.25"/>
    <row r="287" ht="24.9" customHeight="1" x14ac:dyDescent="0.25"/>
    <row r="288" ht="24.9" customHeight="1" x14ac:dyDescent="0.25"/>
    <row r="289" ht="24.9" customHeight="1" x14ac:dyDescent="0.25"/>
    <row r="290" ht="24.9" customHeight="1" x14ac:dyDescent="0.25"/>
    <row r="291" ht="24.9" customHeight="1" x14ac:dyDescent="0.25"/>
    <row r="292" ht="24.9" customHeight="1" x14ac:dyDescent="0.25"/>
    <row r="293" ht="24.9" customHeight="1" x14ac:dyDescent="0.25"/>
    <row r="294" ht="24.9" customHeight="1" x14ac:dyDescent="0.25"/>
    <row r="295" ht="24.9" customHeight="1" x14ac:dyDescent="0.25"/>
    <row r="296" ht="24.9" customHeight="1" x14ac:dyDescent="0.25"/>
    <row r="297" ht="24.9" customHeight="1" x14ac:dyDescent="0.25"/>
    <row r="298" ht="24.9" customHeight="1" x14ac:dyDescent="0.25"/>
    <row r="299" ht="24.9" customHeight="1" x14ac:dyDescent="0.25"/>
    <row r="300" ht="24.9" customHeight="1" x14ac:dyDescent="0.25"/>
    <row r="301" ht="24.9" customHeight="1" x14ac:dyDescent="0.25"/>
    <row r="302" ht="24.9" customHeight="1" x14ac:dyDescent="0.25"/>
    <row r="303" ht="24.9" customHeight="1" x14ac:dyDescent="0.25"/>
    <row r="304" ht="24.9" customHeight="1" x14ac:dyDescent="0.25"/>
    <row r="305" ht="24.9" customHeight="1" x14ac:dyDescent="0.25"/>
    <row r="306" ht="24.9" customHeight="1" x14ac:dyDescent="0.25"/>
    <row r="307" ht="24.9" customHeight="1" x14ac:dyDescent="0.25"/>
    <row r="308" ht="24.9" customHeight="1" x14ac:dyDescent="0.25"/>
    <row r="309" ht="24.9" customHeight="1" x14ac:dyDescent="0.25"/>
    <row r="310" ht="24.9" customHeight="1" x14ac:dyDescent="0.25"/>
    <row r="311" ht="24.9" customHeight="1" x14ac:dyDescent="0.25"/>
    <row r="312" ht="24.9" customHeight="1" x14ac:dyDescent="0.25"/>
    <row r="313" ht="24.9" customHeight="1" x14ac:dyDescent="0.25"/>
    <row r="314" ht="24.9" customHeight="1" x14ac:dyDescent="0.25"/>
    <row r="315" ht="24.9" customHeight="1" x14ac:dyDescent="0.25"/>
    <row r="316" ht="24.9" customHeight="1" x14ac:dyDescent="0.25"/>
    <row r="317" ht="24.9" customHeight="1" x14ac:dyDescent="0.25"/>
    <row r="318" ht="24.9" customHeight="1" x14ac:dyDescent="0.25"/>
    <row r="319" ht="24.9" customHeight="1" x14ac:dyDescent="0.25"/>
    <row r="320" ht="24.9" customHeight="1" x14ac:dyDescent="0.25"/>
    <row r="321" ht="24.9" customHeight="1" x14ac:dyDescent="0.25"/>
    <row r="322" ht="24.9" customHeight="1" x14ac:dyDescent="0.25"/>
    <row r="323" ht="24.9" customHeight="1" x14ac:dyDescent="0.25"/>
    <row r="324" ht="24.9" customHeight="1" x14ac:dyDescent="0.25"/>
    <row r="325" ht="24.9" customHeight="1" x14ac:dyDescent="0.25"/>
    <row r="326" ht="24.9" customHeight="1" x14ac:dyDescent="0.25"/>
    <row r="327" ht="24.9" customHeight="1" x14ac:dyDescent="0.25"/>
    <row r="328" ht="24.9" customHeight="1" x14ac:dyDescent="0.25"/>
    <row r="329" ht="24.9" customHeight="1" x14ac:dyDescent="0.25"/>
    <row r="330" ht="24.9" customHeight="1" x14ac:dyDescent="0.25"/>
    <row r="331" ht="24.9" customHeight="1" x14ac:dyDescent="0.25"/>
    <row r="332" ht="24.9" customHeight="1" x14ac:dyDescent="0.25"/>
    <row r="333" ht="24.9" customHeight="1" x14ac:dyDescent="0.25"/>
    <row r="334" ht="24.9" customHeight="1" x14ac:dyDescent="0.25"/>
    <row r="335" ht="24.9" customHeight="1" x14ac:dyDescent="0.25"/>
    <row r="336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  <row r="388" ht="24.9" customHeight="1" x14ac:dyDescent="0.25"/>
    <row r="389" ht="24.9" customHeight="1" x14ac:dyDescent="0.25"/>
    <row r="390" ht="24.9" customHeight="1" x14ac:dyDescent="0.25"/>
  </sheetData>
  <mergeCells count="2">
    <mergeCell ref="A5:A6"/>
    <mergeCell ref="P5:P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89"/>
  <sheetViews>
    <sheetView showZeros="0" topLeftCell="P1" workbookViewId="0">
      <selection activeCell="N13" sqref="N13"/>
    </sheetView>
  </sheetViews>
  <sheetFormatPr baseColWidth="10" defaultColWidth="11.44140625" defaultRowHeight="13.2" x14ac:dyDescent="0.25"/>
  <cols>
    <col min="1" max="1" width="6.5546875" style="3" customWidth="1"/>
    <col min="2" max="2" width="8" style="10" customWidth="1"/>
    <col min="3" max="8" width="11.44140625" style="10"/>
    <col min="9" max="16384" width="11.44140625" style="3"/>
  </cols>
  <sheetData>
    <row r="1" spans="1:23" x14ac:dyDescent="0.25">
      <c r="G1" s="165"/>
      <c r="H1" s="165"/>
    </row>
    <row r="2" spans="1:23" s="1" customFormat="1" ht="24.9" customHeight="1" thickBot="1" x14ac:dyDescent="0.3">
      <c r="A2" s="172" t="s">
        <v>107</v>
      </c>
      <c r="B2" s="2"/>
      <c r="C2" s="2"/>
      <c r="D2" s="2"/>
      <c r="E2" s="2"/>
      <c r="F2" s="2"/>
      <c r="G2" s="166"/>
      <c r="H2" s="166"/>
    </row>
    <row r="3" spans="1:23" s="1" customFormat="1" ht="40.5" customHeight="1" thickBot="1" x14ac:dyDescent="0.3">
      <c r="A3" s="36"/>
      <c r="B3" s="51">
        <v>2008</v>
      </c>
      <c r="C3" s="51">
        <v>2009</v>
      </c>
      <c r="D3" s="52">
        <v>2010</v>
      </c>
      <c r="E3" s="52">
        <v>2011</v>
      </c>
      <c r="F3" s="67">
        <v>2012</v>
      </c>
      <c r="G3" s="163"/>
      <c r="H3" s="36"/>
      <c r="I3" s="142">
        <v>2013</v>
      </c>
      <c r="J3" s="52">
        <v>2014</v>
      </c>
      <c r="K3" s="52">
        <v>2015</v>
      </c>
      <c r="L3" s="52">
        <v>2016</v>
      </c>
      <c r="M3" s="52">
        <v>2017</v>
      </c>
      <c r="N3" s="52">
        <v>2018</v>
      </c>
      <c r="P3" s="36"/>
      <c r="Q3" s="52">
        <v>2019</v>
      </c>
      <c r="R3" s="52">
        <v>2020</v>
      </c>
      <c r="S3" s="52">
        <v>2021</v>
      </c>
      <c r="T3" s="52">
        <v>2022</v>
      </c>
      <c r="U3" s="52">
        <v>2023</v>
      </c>
      <c r="V3" s="52">
        <v>2024</v>
      </c>
    </row>
    <row r="4" spans="1:23" s="1" customFormat="1" ht="24.9" customHeight="1" thickBot="1" x14ac:dyDescent="0.3">
      <c r="A4" s="12" t="s">
        <v>23</v>
      </c>
      <c r="B4" s="53"/>
      <c r="C4" s="54"/>
      <c r="D4" s="54"/>
      <c r="E4" s="54"/>
      <c r="F4" s="151"/>
      <c r="G4" s="163"/>
      <c r="H4" s="12" t="s">
        <v>23</v>
      </c>
      <c r="I4" s="157">
        <v>0.3</v>
      </c>
      <c r="J4" s="157">
        <v>0.3</v>
      </c>
      <c r="K4" s="157">
        <v>0.3</v>
      </c>
      <c r="L4" s="157">
        <v>0.3</v>
      </c>
      <c r="M4" s="157">
        <v>0.3</v>
      </c>
      <c r="N4" s="157">
        <v>0.24</v>
      </c>
      <c r="P4" s="12" t="s">
        <v>23</v>
      </c>
      <c r="Q4" s="157">
        <v>0.185</v>
      </c>
      <c r="R4" s="157">
        <v>0.185</v>
      </c>
      <c r="S4" s="157">
        <v>0.185</v>
      </c>
      <c r="T4" s="157">
        <v>0.185</v>
      </c>
      <c r="U4" s="157">
        <v>0.185</v>
      </c>
      <c r="V4" s="157">
        <v>0.185</v>
      </c>
    </row>
    <row r="5" spans="1:23" s="1" customFormat="1" ht="24.9" customHeight="1" thickBot="1" x14ac:dyDescent="0.3">
      <c r="A5" s="276" t="s">
        <v>24</v>
      </c>
      <c r="B5" s="55"/>
      <c r="C5" s="55"/>
      <c r="D5" s="55"/>
      <c r="E5" s="55"/>
      <c r="F5" s="152"/>
      <c r="G5" s="163"/>
      <c r="H5" s="276" t="s">
        <v>24</v>
      </c>
      <c r="I5" s="158" t="s">
        <v>126</v>
      </c>
      <c r="J5" s="55">
        <v>0.23</v>
      </c>
      <c r="K5" s="55">
        <v>0.23499999999999999</v>
      </c>
      <c r="L5" s="55">
        <v>0.24</v>
      </c>
      <c r="M5" s="55">
        <v>0.245</v>
      </c>
      <c r="N5" s="55">
        <v>0.25</v>
      </c>
      <c r="P5" s="276" t="s">
        <v>24</v>
      </c>
      <c r="Q5" s="158">
        <v>0.25</v>
      </c>
      <c r="R5" s="158">
        <v>0.25</v>
      </c>
      <c r="S5" s="158">
        <v>0.25</v>
      </c>
      <c r="T5" s="158">
        <v>0.25</v>
      </c>
      <c r="U5" s="158">
        <v>0.25</v>
      </c>
      <c r="V5" s="158">
        <v>0.25</v>
      </c>
    </row>
    <row r="6" spans="1:23" s="1" customFormat="1" ht="24.9" customHeight="1" thickBot="1" x14ac:dyDescent="0.3">
      <c r="A6" s="12" t="s">
        <v>27</v>
      </c>
      <c r="B6" s="56"/>
      <c r="C6" s="56"/>
      <c r="D6" s="56"/>
      <c r="E6" s="56"/>
      <c r="F6" s="153"/>
      <c r="G6" s="164"/>
      <c r="H6" s="12" t="s">
        <v>27</v>
      </c>
      <c r="I6" s="159">
        <v>0.19</v>
      </c>
      <c r="J6" s="159">
        <v>0.19</v>
      </c>
      <c r="K6" s="159">
        <v>0.19</v>
      </c>
      <c r="L6" s="159">
        <v>0.19</v>
      </c>
      <c r="M6" s="159">
        <v>0.19</v>
      </c>
      <c r="N6" s="159">
        <v>0.19</v>
      </c>
      <c r="P6" s="12" t="s">
        <v>27</v>
      </c>
      <c r="Q6" s="159">
        <v>0.15</v>
      </c>
      <c r="R6" s="159">
        <v>0.15</v>
      </c>
      <c r="S6" s="159">
        <v>0.15</v>
      </c>
      <c r="T6" s="159" t="s">
        <v>153</v>
      </c>
      <c r="U6" s="159" t="s">
        <v>153</v>
      </c>
      <c r="V6" s="159" t="s">
        <v>153</v>
      </c>
      <c r="W6" s="1" t="s">
        <v>154</v>
      </c>
    </row>
    <row r="7" spans="1:23" s="1" customFormat="1" ht="24.9" customHeight="1" thickBot="1" x14ac:dyDescent="0.3">
      <c r="A7" s="12" t="s">
        <v>26</v>
      </c>
      <c r="B7" s="57"/>
      <c r="C7" s="57"/>
      <c r="D7" s="57"/>
      <c r="E7" s="57"/>
      <c r="F7" s="154"/>
      <c r="G7" s="163"/>
      <c r="H7" s="12" t="s">
        <v>26</v>
      </c>
      <c r="I7" s="160">
        <v>0.248</v>
      </c>
      <c r="J7" s="57">
        <v>0.25700000000000001</v>
      </c>
      <c r="K7" s="57">
        <v>0.26600000000000001</v>
      </c>
      <c r="L7" s="57">
        <v>0.26600000000000001</v>
      </c>
      <c r="M7" s="57">
        <v>0.26600000000000001</v>
      </c>
      <c r="N7" s="57">
        <v>0.26600000000000001</v>
      </c>
      <c r="P7" s="12" t="s">
        <v>26</v>
      </c>
      <c r="Q7" s="160">
        <v>0.21</v>
      </c>
      <c r="R7" s="160">
        <v>0.21</v>
      </c>
      <c r="S7" s="160">
        <v>0.21</v>
      </c>
      <c r="T7" s="160">
        <v>0.21</v>
      </c>
      <c r="U7" s="160">
        <v>0.21</v>
      </c>
      <c r="V7" s="160">
        <v>0.21</v>
      </c>
    </row>
    <row r="8" spans="1:23" s="1" customFormat="1" ht="24.9" customHeight="1" thickBot="1" x14ac:dyDescent="0.3">
      <c r="A8" s="12" t="s">
        <v>28</v>
      </c>
      <c r="B8" s="58"/>
      <c r="C8" s="58"/>
      <c r="D8" s="58"/>
      <c r="E8" s="58"/>
      <c r="F8" s="155"/>
      <c r="G8" s="163"/>
      <c r="H8" s="12" t="s">
        <v>28</v>
      </c>
      <c r="I8" s="161">
        <v>0.27400000000000002</v>
      </c>
      <c r="J8" s="161">
        <v>0.27400000000000002</v>
      </c>
      <c r="K8" s="161">
        <v>0.27400000000000002</v>
      </c>
      <c r="L8" s="58">
        <v>0.23300000000000001</v>
      </c>
      <c r="M8" s="58">
        <v>0.23300000000000001</v>
      </c>
      <c r="N8" s="58">
        <v>0.23300000000000001</v>
      </c>
      <c r="P8" s="12" t="s">
        <v>28</v>
      </c>
      <c r="Q8" s="58">
        <v>0.23300000000000001</v>
      </c>
      <c r="R8" s="58">
        <v>0.23300000000000001</v>
      </c>
      <c r="S8" s="58">
        <v>0.23300000000000001</v>
      </c>
      <c r="T8" s="58">
        <v>0.23300000000000001</v>
      </c>
      <c r="U8" s="58">
        <v>0.23300000000000001</v>
      </c>
      <c r="V8" s="58">
        <v>0.23300000000000001</v>
      </c>
    </row>
    <row r="9" spans="1:23" s="1" customFormat="1" ht="24.9" customHeight="1" thickBot="1" x14ac:dyDescent="0.3">
      <c r="A9" s="12" t="s">
        <v>29</v>
      </c>
      <c r="B9" s="59"/>
      <c r="C9" s="59"/>
      <c r="D9" s="59"/>
      <c r="E9" s="59"/>
      <c r="F9" s="156"/>
      <c r="G9" s="163"/>
      <c r="H9" s="12" t="s">
        <v>29</v>
      </c>
      <c r="I9" s="162">
        <v>0.15</v>
      </c>
      <c r="J9" s="59">
        <v>0.15</v>
      </c>
      <c r="K9" s="59">
        <v>0.155</v>
      </c>
      <c r="L9" s="59">
        <v>0.16</v>
      </c>
      <c r="M9" s="59">
        <v>0.155</v>
      </c>
      <c r="N9" s="59">
        <v>0.155</v>
      </c>
      <c r="P9" s="12" t="s">
        <v>29</v>
      </c>
      <c r="Q9" s="162">
        <v>0.15</v>
      </c>
      <c r="R9" s="162">
        <v>0.15</v>
      </c>
      <c r="S9" s="162">
        <v>0.15</v>
      </c>
      <c r="T9" s="162">
        <v>0.15</v>
      </c>
      <c r="U9" s="162">
        <v>0.15</v>
      </c>
      <c r="V9" s="162">
        <v>0.15</v>
      </c>
    </row>
    <row r="10" spans="1:23" ht="24.9" customHeight="1" x14ac:dyDescent="0.25">
      <c r="G10" s="165"/>
      <c r="H10" s="165"/>
    </row>
    <row r="11" spans="1:23" ht="24.9" customHeight="1" x14ac:dyDescent="0.25"/>
    <row r="12" spans="1:23" ht="24.9" customHeight="1" x14ac:dyDescent="0.25"/>
    <row r="13" spans="1:23" ht="24.9" customHeight="1" x14ac:dyDescent="0.25"/>
    <row r="14" spans="1:23" ht="24.9" customHeight="1" x14ac:dyDescent="0.25"/>
    <row r="15" spans="1:23" ht="24.9" customHeight="1" x14ac:dyDescent="0.25"/>
    <row r="16" spans="1:23" ht="24.9" customHeight="1" x14ac:dyDescent="0.25"/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24.9" customHeight="1" x14ac:dyDescent="0.25"/>
    <row r="30" ht="24.9" customHeight="1" x14ac:dyDescent="0.25"/>
    <row r="31" ht="24.9" customHeight="1" x14ac:dyDescent="0.25"/>
    <row r="32" ht="24.9" customHeight="1" x14ac:dyDescent="0.25"/>
    <row r="33" ht="24.9" customHeight="1" x14ac:dyDescent="0.25"/>
    <row r="34" ht="24.9" customHeight="1" x14ac:dyDescent="0.25"/>
    <row r="35" ht="24.9" customHeight="1" x14ac:dyDescent="0.25"/>
    <row r="36" ht="24.9" customHeight="1" x14ac:dyDescent="0.25"/>
    <row r="37" ht="24.9" customHeight="1" x14ac:dyDescent="0.25"/>
    <row r="38" ht="24.9" customHeight="1" x14ac:dyDescent="0.25"/>
    <row r="39" ht="24.9" customHeight="1" x14ac:dyDescent="0.25"/>
    <row r="40" ht="24.9" customHeight="1" x14ac:dyDescent="0.25"/>
    <row r="41" ht="24.9" customHeight="1" x14ac:dyDescent="0.25"/>
    <row r="42" ht="24.9" customHeight="1" x14ac:dyDescent="0.25"/>
    <row r="43" ht="24.9" customHeight="1" x14ac:dyDescent="0.25"/>
    <row r="44" ht="24.9" customHeight="1" x14ac:dyDescent="0.25"/>
    <row r="45" ht="24.9" customHeight="1" x14ac:dyDescent="0.25"/>
    <row r="46" ht="24.9" customHeight="1" x14ac:dyDescent="0.25"/>
    <row r="47" ht="24.9" customHeight="1" x14ac:dyDescent="0.25"/>
    <row r="48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ht="24.9" customHeight="1" x14ac:dyDescent="0.25"/>
    <row r="210" ht="24.9" customHeight="1" x14ac:dyDescent="0.25"/>
    <row r="211" ht="24.9" customHeight="1" x14ac:dyDescent="0.25"/>
    <row r="212" ht="24.9" customHeight="1" x14ac:dyDescent="0.25"/>
    <row r="213" ht="24.9" customHeight="1" x14ac:dyDescent="0.25"/>
    <row r="214" ht="24.9" customHeight="1" x14ac:dyDescent="0.25"/>
    <row r="215" ht="24.9" customHeight="1" x14ac:dyDescent="0.25"/>
    <row r="216" ht="24.9" customHeight="1" x14ac:dyDescent="0.25"/>
    <row r="217" ht="24.9" customHeight="1" x14ac:dyDescent="0.25"/>
    <row r="218" ht="24.9" customHeight="1" x14ac:dyDescent="0.25"/>
    <row r="219" ht="24.9" customHeight="1" x14ac:dyDescent="0.25"/>
    <row r="220" ht="24.9" customHeight="1" x14ac:dyDescent="0.25"/>
    <row r="221" ht="24.9" customHeight="1" x14ac:dyDescent="0.25"/>
    <row r="222" ht="24.9" customHeight="1" x14ac:dyDescent="0.25"/>
    <row r="223" ht="24.9" customHeight="1" x14ac:dyDescent="0.25"/>
    <row r="224" ht="24.9" customHeight="1" x14ac:dyDescent="0.25"/>
    <row r="225" ht="24.9" customHeight="1" x14ac:dyDescent="0.25"/>
    <row r="226" ht="24.9" customHeight="1" x14ac:dyDescent="0.25"/>
    <row r="227" ht="24.9" customHeight="1" x14ac:dyDescent="0.25"/>
    <row r="228" ht="24.9" customHeight="1" x14ac:dyDescent="0.25"/>
    <row r="229" ht="24.9" customHeight="1" x14ac:dyDescent="0.25"/>
    <row r="230" ht="24.9" customHeight="1" x14ac:dyDescent="0.25"/>
    <row r="231" ht="24.9" customHeight="1" x14ac:dyDescent="0.25"/>
    <row r="232" ht="24.9" customHeight="1" x14ac:dyDescent="0.25"/>
    <row r="233" ht="24.9" customHeight="1" x14ac:dyDescent="0.25"/>
    <row r="234" ht="24.9" customHeight="1" x14ac:dyDescent="0.25"/>
    <row r="235" ht="24.9" customHeight="1" x14ac:dyDescent="0.25"/>
    <row r="236" ht="24.9" customHeight="1" x14ac:dyDescent="0.25"/>
    <row r="237" ht="24.9" customHeight="1" x14ac:dyDescent="0.25"/>
    <row r="238" ht="24.9" customHeight="1" x14ac:dyDescent="0.25"/>
    <row r="239" ht="24.9" customHeight="1" x14ac:dyDescent="0.25"/>
    <row r="240" ht="24.9" customHeight="1" x14ac:dyDescent="0.25"/>
    <row r="241" ht="24.9" customHeight="1" x14ac:dyDescent="0.25"/>
    <row r="242" ht="24.9" customHeight="1" x14ac:dyDescent="0.25"/>
    <row r="243" ht="24.9" customHeight="1" x14ac:dyDescent="0.25"/>
    <row r="244" ht="24.9" customHeight="1" x14ac:dyDescent="0.25"/>
    <row r="245" ht="24.9" customHeight="1" x14ac:dyDescent="0.25"/>
    <row r="246" ht="24.9" customHeight="1" x14ac:dyDescent="0.25"/>
    <row r="247" ht="24.9" customHeight="1" x14ac:dyDescent="0.25"/>
    <row r="248" ht="24.9" customHeight="1" x14ac:dyDescent="0.25"/>
    <row r="249" ht="24.9" customHeight="1" x14ac:dyDescent="0.25"/>
    <row r="250" ht="24.9" customHeight="1" x14ac:dyDescent="0.25"/>
    <row r="251" ht="24.9" customHeight="1" x14ac:dyDescent="0.25"/>
    <row r="252" ht="24.9" customHeight="1" x14ac:dyDescent="0.25"/>
    <row r="253" ht="24.9" customHeight="1" x14ac:dyDescent="0.25"/>
    <row r="254" ht="24.9" customHeight="1" x14ac:dyDescent="0.25"/>
    <row r="255" ht="24.9" customHeight="1" x14ac:dyDescent="0.25"/>
    <row r="256" ht="24.9" customHeight="1" x14ac:dyDescent="0.25"/>
    <row r="257" ht="24.9" customHeight="1" x14ac:dyDescent="0.25"/>
    <row r="258" ht="24.9" customHeight="1" x14ac:dyDescent="0.25"/>
    <row r="259" ht="24.9" customHeight="1" x14ac:dyDescent="0.25"/>
    <row r="260" ht="24.9" customHeight="1" x14ac:dyDescent="0.25"/>
    <row r="261" ht="24.9" customHeight="1" x14ac:dyDescent="0.25"/>
    <row r="262" ht="24.9" customHeight="1" x14ac:dyDescent="0.25"/>
    <row r="263" ht="24.9" customHeight="1" x14ac:dyDescent="0.25"/>
    <row r="264" ht="24.9" customHeight="1" x14ac:dyDescent="0.25"/>
    <row r="265" ht="24.9" customHeight="1" x14ac:dyDescent="0.25"/>
    <row r="266" ht="24.9" customHeight="1" x14ac:dyDescent="0.25"/>
    <row r="267" ht="24.9" customHeight="1" x14ac:dyDescent="0.25"/>
    <row r="268" ht="24.9" customHeight="1" x14ac:dyDescent="0.25"/>
    <row r="269" ht="24.9" customHeight="1" x14ac:dyDescent="0.25"/>
    <row r="270" ht="24.9" customHeight="1" x14ac:dyDescent="0.25"/>
    <row r="271" ht="24.9" customHeight="1" x14ac:dyDescent="0.25"/>
    <row r="272" ht="24.9" customHeight="1" x14ac:dyDescent="0.25"/>
    <row r="273" ht="24.9" customHeight="1" x14ac:dyDescent="0.25"/>
    <row r="274" ht="24.9" customHeight="1" x14ac:dyDescent="0.25"/>
    <row r="275" ht="24.9" customHeight="1" x14ac:dyDescent="0.25"/>
    <row r="276" ht="24.9" customHeight="1" x14ac:dyDescent="0.25"/>
    <row r="277" ht="24.9" customHeight="1" x14ac:dyDescent="0.25"/>
    <row r="278" ht="24.9" customHeight="1" x14ac:dyDescent="0.25"/>
    <row r="279" ht="24.9" customHeight="1" x14ac:dyDescent="0.25"/>
    <row r="280" ht="24.9" customHeight="1" x14ac:dyDescent="0.25"/>
    <row r="281" ht="24.9" customHeight="1" x14ac:dyDescent="0.25"/>
    <row r="282" ht="24.9" customHeight="1" x14ac:dyDescent="0.25"/>
    <row r="283" ht="24.9" customHeight="1" x14ac:dyDescent="0.25"/>
    <row r="284" ht="24.9" customHeight="1" x14ac:dyDescent="0.25"/>
    <row r="285" ht="24.9" customHeight="1" x14ac:dyDescent="0.25"/>
    <row r="286" ht="24.9" customHeight="1" x14ac:dyDescent="0.25"/>
    <row r="287" ht="24.9" customHeight="1" x14ac:dyDescent="0.25"/>
    <row r="288" ht="24.9" customHeight="1" x14ac:dyDescent="0.25"/>
    <row r="289" ht="24.9" customHeight="1" x14ac:dyDescent="0.25"/>
    <row r="290" ht="24.9" customHeight="1" x14ac:dyDescent="0.25"/>
    <row r="291" ht="24.9" customHeight="1" x14ac:dyDescent="0.25"/>
    <row r="292" ht="24.9" customHeight="1" x14ac:dyDescent="0.25"/>
    <row r="293" ht="24.9" customHeight="1" x14ac:dyDescent="0.25"/>
    <row r="294" ht="24.9" customHeight="1" x14ac:dyDescent="0.25"/>
    <row r="295" ht="24.9" customHeight="1" x14ac:dyDescent="0.25"/>
    <row r="296" ht="24.9" customHeight="1" x14ac:dyDescent="0.25"/>
    <row r="297" ht="24.9" customHeight="1" x14ac:dyDescent="0.25"/>
    <row r="298" ht="24.9" customHeight="1" x14ac:dyDescent="0.25"/>
    <row r="299" ht="24.9" customHeight="1" x14ac:dyDescent="0.25"/>
    <row r="300" ht="24.9" customHeight="1" x14ac:dyDescent="0.25"/>
    <row r="301" ht="24.9" customHeight="1" x14ac:dyDescent="0.25"/>
    <row r="302" ht="24.9" customHeight="1" x14ac:dyDescent="0.25"/>
    <row r="303" ht="24.9" customHeight="1" x14ac:dyDescent="0.25"/>
    <row r="304" ht="24.9" customHeight="1" x14ac:dyDescent="0.25"/>
    <row r="305" ht="24.9" customHeight="1" x14ac:dyDescent="0.25"/>
    <row r="306" ht="24.9" customHeight="1" x14ac:dyDescent="0.25"/>
    <row r="307" ht="24.9" customHeight="1" x14ac:dyDescent="0.25"/>
    <row r="308" ht="24.9" customHeight="1" x14ac:dyDescent="0.25"/>
    <row r="309" ht="24.9" customHeight="1" x14ac:dyDescent="0.25"/>
    <row r="310" ht="24.9" customHeight="1" x14ac:dyDescent="0.25"/>
    <row r="311" ht="24.9" customHeight="1" x14ac:dyDescent="0.25"/>
    <row r="312" ht="24.9" customHeight="1" x14ac:dyDescent="0.25"/>
    <row r="313" ht="24.9" customHeight="1" x14ac:dyDescent="0.25"/>
    <row r="314" ht="24.9" customHeight="1" x14ac:dyDescent="0.25"/>
    <row r="315" ht="24.9" customHeight="1" x14ac:dyDescent="0.25"/>
    <row r="316" ht="24.9" customHeight="1" x14ac:dyDescent="0.25"/>
    <row r="317" ht="24.9" customHeight="1" x14ac:dyDescent="0.25"/>
    <row r="318" ht="24.9" customHeight="1" x14ac:dyDescent="0.25"/>
    <row r="319" ht="24.9" customHeight="1" x14ac:dyDescent="0.25"/>
    <row r="320" ht="24.9" customHeight="1" x14ac:dyDescent="0.25"/>
    <row r="321" ht="24.9" customHeight="1" x14ac:dyDescent="0.25"/>
    <row r="322" ht="24.9" customHeight="1" x14ac:dyDescent="0.25"/>
    <row r="323" ht="24.9" customHeight="1" x14ac:dyDescent="0.25"/>
    <row r="324" ht="24.9" customHeight="1" x14ac:dyDescent="0.25"/>
    <row r="325" ht="24.9" customHeight="1" x14ac:dyDescent="0.25"/>
    <row r="326" ht="24.9" customHeight="1" x14ac:dyDescent="0.25"/>
    <row r="327" ht="24.9" customHeight="1" x14ac:dyDescent="0.25"/>
    <row r="328" ht="24.9" customHeight="1" x14ac:dyDescent="0.25"/>
    <row r="329" ht="24.9" customHeight="1" x14ac:dyDescent="0.25"/>
    <row r="330" ht="24.9" customHeight="1" x14ac:dyDescent="0.25"/>
    <row r="331" ht="24.9" customHeight="1" x14ac:dyDescent="0.25"/>
    <row r="332" ht="24.9" customHeight="1" x14ac:dyDescent="0.25"/>
    <row r="333" ht="24.9" customHeight="1" x14ac:dyDescent="0.25"/>
    <row r="334" ht="24.9" customHeight="1" x14ac:dyDescent="0.25"/>
    <row r="335" ht="24.9" customHeight="1" x14ac:dyDescent="0.25"/>
    <row r="336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  <row r="388" ht="24.9" customHeight="1" x14ac:dyDescent="0.25"/>
    <row r="389" ht="24.9" customHeight="1" x14ac:dyDescent="0.25"/>
  </sheetData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87"/>
  <sheetViews>
    <sheetView showZeros="0" zoomScale="90" zoomScaleNormal="90" workbookViewId="0">
      <pane xSplit="2" ySplit="3" topLeftCell="H19" activePane="bottomRight" state="frozen"/>
      <selection pane="topRight" activeCell="C1" sqref="C1"/>
      <selection pane="bottomLeft" activeCell="A4" sqref="A4"/>
      <selection pane="bottomRight" activeCell="C4" sqref="C4:C9"/>
    </sheetView>
  </sheetViews>
  <sheetFormatPr baseColWidth="10" defaultColWidth="7.77734375" defaultRowHeight="13.2" x14ac:dyDescent="0.25"/>
  <cols>
    <col min="1" max="1" width="6.5546875" style="3" customWidth="1"/>
    <col min="2" max="2" width="16.6640625" style="10" customWidth="1"/>
    <col min="3" max="3" width="50.44140625" style="61" customWidth="1"/>
    <col min="4" max="4" width="5.21875" style="3" customWidth="1"/>
    <col min="5" max="7" width="11.44140625" style="3" customWidth="1"/>
    <col min="8" max="10" width="7.77734375" style="3"/>
    <col min="11" max="11" width="1.77734375" style="3" customWidth="1"/>
    <col min="12" max="12" width="5" style="3" customWidth="1"/>
    <col min="13" max="13" width="8.5546875" style="3" bestFit="1" customWidth="1"/>
    <col min="14" max="15" width="7.77734375" style="3"/>
    <col min="16" max="16" width="8.5546875" style="3" bestFit="1" customWidth="1"/>
    <col min="17" max="17" width="7.77734375" style="3"/>
    <col min="18" max="18" width="7.88671875" style="3" bestFit="1" customWidth="1"/>
    <col min="19" max="19" width="8.5546875" style="3" bestFit="1" customWidth="1"/>
    <col min="20" max="20" width="7.77734375" style="3"/>
    <col min="21" max="21" width="7.88671875" style="3" bestFit="1" customWidth="1"/>
    <col min="22" max="22" width="8.5546875" style="3" bestFit="1" customWidth="1"/>
    <col min="23" max="23" width="7.77734375" style="3"/>
    <col min="24" max="24" width="7.88671875" style="3" bestFit="1" customWidth="1"/>
    <col min="25" max="25" width="8.5546875" style="3" bestFit="1" customWidth="1"/>
    <col min="26" max="26" width="7.77734375" style="3"/>
    <col min="27" max="27" width="7.88671875" style="3" bestFit="1" customWidth="1"/>
    <col min="28" max="28" width="8.5546875" style="3" bestFit="1" customWidth="1"/>
    <col min="29" max="29" width="7.77734375" style="3"/>
    <col min="30" max="30" width="7.88671875" style="3" bestFit="1" customWidth="1"/>
    <col min="31" max="31" width="15.5546875" style="3" customWidth="1"/>
    <col min="32" max="16384" width="7.77734375" style="3"/>
  </cols>
  <sheetData>
    <row r="1" spans="1:31" ht="28.2" customHeight="1" thickBot="1" x14ac:dyDescent="0.3">
      <c r="A1" s="906" t="s">
        <v>101</v>
      </c>
      <c r="B1" s="906"/>
      <c r="I1" s="603" t="s">
        <v>171</v>
      </c>
      <c r="M1" s="714" t="s">
        <v>178</v>
      </c>
      <c r="AC1" s="603"/>
    </row>
    <row r="2" spans="1:31" s="1" customFormat="1" ht="24.9" customHeight="1" thickBot="1" x14ac:dyDescent="0.3">
      <c r="A2" s="907"/>
      <c r="B2" s="908"/>
      <c r="C2" s="779"/>
      <c r="D2" s="510"/>
      <c r="E2" s="886">
        <v>2023</v>
      </c>
      <c r="F2" s="887"/>
      <c r="G2" s="888"/>
      <c r="H2" s="886">
        <v>2024</v>
      </c>
      <c r="I2" s="887"/>
      <c r="J2" s="888"/>
      <c r="K2" s="2"/>
      <c r="L2" s="684"/>
      <c r="M2" s="886">
        <v>2025</v>
      </c>
      <c r="N2" s="887"/>
      <c r="O2" s="887"/>
      <c r="P2" s="886">
        <v>2026</v>
      </c>
      <c r="Q2" s="887"/>
      <c r="R2" s="888"/>
      <c r="S2" s="887">
        <v>2027</v>
      </c>
      <c r="T2" s="887"/>
      <c r="U2" s="887"/>
      <c r="V2" s="886">
        <v>2028</v>
      </c>
      <c r="W2" s="887"/>
      <c r="X2" s="888"/>
      <c r="Y2" s="887">
        <v>2029</v>
      </c>
      <c r="Z2" s="887"/>
      <c r="AA2" s="887"/>
      <c r="AB2" s="886">
        <v>2030</v>
      </c>
      <c r="AC2" s="887"/>
      <c r="AD2" s="888"/>
    </row>
    <row r="3" spans="1:31" s="1" customFormat="1" ht="24.9" customHeight="1" thickBot="1" x14ac:dyDescent="0.3">
      <c r="A3" s="827" t="s">
        <v>23</v>
      </c>
      <c r="B3" s="50"/>
      <c r="C3" s="779"/>
      <c r="D3" s="510"/>
      <c r="E3" s="324" t="s">
        <v>31</v>
      </c>
      <c r="F3" s="325" t="s">
        <v>33</v>
      </c>
      <c r="G3" s="327" t="s">
        <v>15</v>
      </c>
      <c r="H3" s="324" t="s">
        <v>31</v>
      </c>
      <c r="I3" s="325" t="s">
        <v>33</v>
      </c>
      <c r="J3" s="327" t="s">
        <v>15</v>
      </c>
      <c r="K3" s="2"/>
      <c r="L3" s="685"/>
      <c r="M3" s="324" t="s">
        <v>31</v>
      </c>
      <c r="N3" s="325" t="s">
        <v>33</v>
      </c>
      <c r="O3" s="326" t="s">
        <v>15</v>
      </c>
      <c r="P3" s="324" t="s">
        <v>31</v>
      </c>
      <c r="Q3" s="325" t="s">
        <v>33</v>
      </c>
      <c r="R3" s="327" t="s">
        <v>15</v>
      </c>
      <c r="S3" s="328" t="s">
        <v>31</v>
      </c>
      <c r="T3" s="325" t="s">
        <v>33</v>
      </c>
      <c r="U3" s="326" t="s">
        <v>15</v>
      </c>
      <c r="V3" s="324" t="s">
        <v>31</v>
      </c>
      <c r="W3" s="325" t="s">
        <v>33</v>
      </c>
      <c r="X3" s="327" t="s">
        <v>15</v>
      </c>
      <c r="Y3" s="328" t="s">
        <v>31</v>
      </c>
      <c r="Z3" s="325" t="s">
        <v>33</v>
      </c>
      <c r="AA3" s="326" t="s">
        <v>15</v>
      </c>
      <c r="AB3" s="324" t="s">
        <v>31</v>
      </c>
      <c r="AC3" s="325" t="s">
        <v>33</v>
      </c>
      <c r="AD3" s="327" t="s">
        <v>15</v>
      </c>
    </row>
    <row r="4" spans="1:31" s="1" customFormat="1" ht="13.8" x14ac:dyDescent="0.25">
      <c r="A4" s="828"/>
      <c r="B4" s="11" t="s">
        <v>34</v>
      </c>
      <c r="C4" s="909" t="s">
        <v>196</v>
      </c>
      <c r="D4" s="788"/>
      <c r="E4" s="889">
        <v>1.2</v>
      </c>
      <c r="F4" s="890"/>
      <c r="G4" s="894">
        <v>4.2</v>
      </c>
      <c r="H4" s="902">
        <v>1.2</v>
      </c>
      <c r="I4" s="890"/>
      <c r="J4" s="894">
        <v>4.2</v>
      </c>
      <c r="K4" s="268"/>
      <c r="L4" s="358"/>
      <c r="M4" s="889">
        <v>1.97</v>
      </c>
      <c r="N4" s="890"/>
      <c r="O4" s="892">
        <v>4.83</v>
      </c>
      <c r="P4" s="889">
        <v>1.97</v>
      </c>
      <c r="Q4" s="890"/>
      <c r="R4" s="892">
        <v>4.83</v>
      </c>
      <c r="S4" s="889">
        <v>1.97</v>
      </c>
      <c r="T4" s="890"/>
      <c r="U4" s="892">
        <v>4.83</v>
      </c>
      <c r="V4" s="889">
        <v>1.97</v>
      </c>
      <c r="W4" s="890"/>
      <c r="X4" s="894">
        <v>5.04</v>
      </c>
      <c r="Y4" s="889">
        <v>1.97</v>
      </c>
      <c r="Z4" s="890"/>
      <c r="AA4" s="894">
        <v>5.04</v>
      </c>
      <c r="AB4" s="889">
        <v>1.97</v>
      </c>
      <c r="AC4" s="890"/>
      <c r="AD4" s="894">
        <v>5.04</v>
      </c>
    </row>
    <row r="5" spans="1:31" s="1" customFormat="1" ht="27.75" customHeight="1" x14ac:dyDescent="0.25">
      <c r="A5" s="828"/>
      <c r="B5" s="13" t="s">
        <v>35</v>
      </c>
      <c r="C5" s="910"/>
      <c r="D5" s="788"/>
      <c r="E5" s="872"/>
      <c r="F5" s="891"/>
      <c r="G5" s="895"/>
      <c r="H5" s="903"/>
      <c r="I5" s="891"/>
      <c r="J5" s="895"/>
      <c r="K5" s="268"/>
      <c r="L5" s="686"/>
      <c r="M5" s="872"/>
      <c r="N5" s="891"/>
      <c r="O5" s="893"/>
      <c r="P5" s="872"/>
      <c r="Q5" s="891"/>
      <c r="R5" s="893"/>
      <c r="S5" s="872"/>
      <c r="T5" s="891"/>
      <c r="U5" s="893"/>
      <c r="V5" s="872"/>
      <c r="W5" s="891"/>
      <c r="X5" s="895"/>
      <c r="Y5" s="872"/>
      <c r="Z5" s="891"/>
      <c r="AA5" s="895"/>
      <c r="AB5" s="872"/>
      <c r="AC5" s="891"/>
      <c r="AD5" s="895"/>
    </row>
    <row r="6" spans="1:31" s="1" customFormat="1" ht="30" customHeight="1" x14ac:dyDescent="0.25">
      <c r="A6" s="828"/>
      <c r="B6" s="13" t="s">
        <v>36</v>
      </c>
      <c r="C6" s="910"/>
      <c r="D6" s="788"/>
      <c r="E6" s="871"/>
      <c r="F6" s="904">
        <v>3.3</v>
      </c>
      <c r="G6" s="905">
        <v>4.2</v>
      </c>
      <c r="H6" s="871"/>
      <c r="I6" s="904">
        <v>3.3</v>
      </c>
      <c r="J6" s="905">
        <v>4.2</v>
      </c>
      <c r="K6" s="268"/>
      <c r="L6" s="358"/>
      <c r="M6" s="871"/>
      <c r="N6" s="858">
        <v>3.7949999999999999</v>
      </c>
      <c r="O6" s="860">
        <v>4.83</v>
      </c>
      <c r="P6" s="871"/>
      <c r="Q6" s="858">
        <v>3.7949999999999999</v>
      </c>
      <c r="R6" s="860">
        <v>4.83</v>
      </c>
      <c r="S6" s="871"/>
      <c r="T6" s="858">
        <v>3.7949999999999999</v>
      </c>
      <c r="U6" s="860">
        <v>4.83</v>
      </c>
      <c r="V6" s="871"/>
      <c r="W6" s="858">
        <v>3.96</v>
      </c>
      <c r="X6" s="860">
        <v>5.04</v>
      </c>
      <c r="Y6" s="871"/>
      <c r="Z6" s="858">
        <v>3.96</v>
      </c>
      <c r="AA6" s="860">
        <v>5.04</v>
      </c>
      <c r="AB6" s="871"/>
      <c r="AC6" s="858">
        <v>3.96</v>
      </c>
      <c r="AD6" s="860">
        <v>5.04</v>
      </c>
    </row>
    <row r="7" spans="1:31" s="5" customFormat="1" ht="30" customHeight="1" x14ac:dyDescent="0.25">
      <c r="A7" s="828"/>
      <c r="B7" s="6" t="s">
        <v>37</v>
      </c>
      <c r="C7" s="910"/>
      <c r="D7" s="788"/>
      <c r="E7" s="872"/>
      <c r="F7" s="891"/>
      <c r="G7" s="895"/>
      <c r="H7" s="872"/>
      <c r="I7" s="891"/>
      <c r="J7" s="895"/>
      <c r="K7" s="268"/>
      <c r="L7" s="358"/>
      <c r="M7" s="872"/>
      <c r="N7" s="859"/>
      <c r="O7" s="861"/>
      <c r="P7" s="872"/>
      <c r="Q7" s="859"/>
      <c r="R7" s="861"/>
      <c r="S7" s="872"/>
      <c r="T7" s="859"/>
      <c r="U7" s="861"/>
      <c r="V7" s="872"/>
      <c r="W7" s="859"/>
      <c r="X7" s="861"/>
      <c r="Y7" s="872"/>
      <c r="Z7" s="859"/>
      <c r="AA7" s="861"/>
      <c r="AB7" s="872"/>
      <c r="AC7" s="859"/>
      <c r="AD7" s="861"/>
    </row>
    <row r="8" spans="1:31" s="5" customFormat="1" ht="30" customHeight="1" x14ac:dyDescent="0.25">
      <c r="A8" s="828"/>
      <c r="B8" s="141" t="s">
        <v>98</v>
      </c>
      <c r="C8" s="910"/>
      <c r="D8" s="788"/>
      <c r="E8" s="896"/>
      <c r="F8" s="897"/>
      <c r="G8" s="898"/>
      <c r="H8" s="896"/>
      <c r="I8" s="897"/>
      <c r="J8" s="898"/>
      <c r="K8" s="268"/>
      <c r="L8" s="784"/>
      <c r="M8" s="693">
        <f>+(M4-$H$4)/$H$4</f>
        <v>0.64166666666666672</v>
      </c>
      <c r="N8" s="620">
        <f>+(N6-$I$6)/$I$6</f>
        <v>0.15000000000000005</v>
      </c>
      <c r="O8" s="621">
        <f>+(O4-$J$4)/$J$4</f>
        <v>0.14999999999999997</v>
      </c>
      <c r="P8" s="619">
        <f>+(P4-$H$4)/$H$4</f>
        <v>0.64166666666666672</v>
      </c>
      <c r="Q8" s="620">
        <f>+(Q6-$I$6)/$I$6</f>
        <v>0.15000000000000005</v>
      </c>
      <c r="R8" s="621">
        <f>+(R4-$J$4)/$J$4</f>
        <v>0.14999999999999997</v>
      </c>
      <c r="S8" s="619">
        <f>+(S4-$H$4)/$H$4</f>
        <v>0.64166666666666672</v>
      </c>
      <c r="T8" s="620">
        <f>+(T6-$I$6)/$I$6</f>
        <v>0.15000000000000005</v>
      </c>
      <c r="U8" s="621">
        <f>+(U4-$J$4)/$J$4</f>
        <v>0.14999999999999997</v>
      </c>
      <c r="V8" s="619">
        <f>+(V4-$H$4)/$H$4</f>
        <v>0.64166666666666672</v>
      </c>
      <c r="W8" s="620">
        <f>+(W6-$I$6)/$I$6</f>
        <v>0.20000000000000007</v>
      </c>
      <c r="X8" s="621">
        <f>+(X4-$J$4)/$J$4</f>
        <v>0.19999999999999996</v>
      </c>
      <c r="Y8" s="619">
        <f>+(Y4-$H$4)/$H$4</f>
        <v>0.64166666666666672</v>
      </c>
      <c r="Z8" s="620">
        <f>+(Z6-$I$6)/$I$6</f>
        <v>0.20000000000000007</v>
      </c>
      <c r="AA8" s="621">
        <f>+(AA4-$J$4)/$J$4</f>
        <v>0.19999999999999996</v>
      </c>
      <c r="AB8" s="619">
        <f>+(AB4-$H$4)/$H$4</f>
        <v>0.64166666666666672</v>
      </c>
      <c r="AC8" s="620">
        <f>+(AC6-$I$6)/$I$6</f>
        <v>0.20000000000000007</v>
      </c>
      <c r="AD8" s="621">
        <f>+(AD4-$J$4)/$J$4</f>
        <v>0.19999999999999996</v>
      </c>
      <c r="AE8" s="854" t="s">
        <v>172</v>
      </c>
    </row>
    <row r="9" spans="1:31" s="5" customFormat="1" ht="23.25" customHeight="1" thickBot="1" x14ac:dyDescent="0.3">
      <c r="A9" s="829"/>
      <c r="B9" s="34" t="s">
        <v>99</v>
      </c>
      <c r="C9" s="911"/>
      <c r="D9" s="788"/>
      <c r="E9" s="899"/>
      <c r="F9" s="900"/>
      <c r="G9" s="901"/>
      <c r="H9" s="899"/>
      <c r="I9" s="900"/>
      <c r="J9" s="901"/>
      <c r="K9" s="268"/>
      <c r="L9" s="784"/>
      <c r="M9" s="694"/>
      <c r="N9" s="618"/>
      <c r="O9" s="622">
        <f>+(O6-$J$6)/$J$6</f>
        <v>0.14999999999999997</v>
      </c>
      <c r="P9" s="617"/>
      <c r="Q9" s="618"/>
      <c r="R9" s="622">
        <f>+(R6-$J$6)/$J$6</f>
        <v>0.14999999999999997</v>
      </c>
      <c r="S9" s="617"/>
      <c r="T9" s="618"/>
      <c r="U9" s="622">
        <f>+(U6-$J$6)/$J$6</f>
        <v>0.14999999999999997</v>
      </c>
      <c r="V9" s="617"/>
      <c r="W9" s="618"/>
      <c r="X9" s="622">
        <f>+(X6-$J$6)/$J$6</f>
        <v>0.19999999999999996</v>
      </c>
      <c r="Y9" s="617"/>
      <c r="Z9" s="618"/>
      <c r="AA9" s="622">
        <f>+(AA6-$J$6)/$J$6</f>
        <v>0.19999999999999996</v>
      </c>
      <c r="AB9" s="617"/>
      <c r="AC9" s="618"/>
      <c r="AD9" s="622">
        <f>+(AD6-$J$6)/$J$6</f>
        <v>0.19999999999999996</v>
      </c>
      <c r="AE9" s="855"/>
    </row>
    <row r="10" spans="1:31" s="5" customFormat="1" ht="13.8" x14ac:dyDescent="0.25">
      <c r="A10" s="830" t="s">
        <v>24</v>
      </c>
      <c r="B10" s="11" t="s">
        <v>50</v>
      </c>
      <c r="C10" s="781" t="s">
        <v>114</v>
      </c>
      <c r="E10" s="353">
        <v>1.18</v>
      </c>
      <c r="F10" s="78"/>
      <c r="G10" s="79"/>
      <c r="H10" s="353">
        <v>1.97</v>
      </c>
      <c r="I10" s="665"/>
      <c r="J10" s="787"/>
      <c r="K10" s="74"/>
      <c r="L10" s="687"/>
      <c r="M10" s="353">
        <v>1.97</v>
      </c>
      <c r="N10" s="78"/>
      <c r="O10" s="79"/>
      <c r="P10" s="353">
        <v>1.97</v>
      </c>
      <c r="Q10" s="78"/>
      <c r="R10" s="79"/>
      <c r="S10" s="353">
        <v>1.97</v>
      </c>
      <c r="T10" s="78"/>
      <c r="U10" s="79"/>
      <c r="V10" s="353">
        <v>1.97</v>
      </c>
      <c r="W10" s="78"/>
      <c r="X10" s="79"/>
      <c r="Y10" s="353">
        <v>1.97</v>
      </c>
      <c r="Z10" s="78"/>
      <c r="AA10" s="79"/>
      <c r="AB10" s="498">
        <v>1.97</v>
      </c>
      <c r="AC10" s="78"/>
      <c r="AD10" s="385"/>
    </row>
    <row r="11" spans="1:31" s="5" customFormat="1" ht="13.8" x14ac:dyDescent="0.25">
      <c r="A11" s="912"/>
      <c r="B11" s="13" t="s">
        <v>51</v>
      </c>
      <c r="C11" s="782" t="s">
        <v>110</v>
      </c>
      <c r="E11" s="354"/>
      <c r="F11" s="354">
        <v>0.71</v>
      </c>
      <c r="G11" s="81"/>
      <c r="H11" s="354"/>
      <c r="I11" s="354">
        <v>1.97</v>
      </c>
      <c r="J11" s="669"/>
      <c r="K11" s="74"/>
      <c r="L11" s="687"/>
      <c r="M11" s="354"/>
      <c r="N11" s="354">
        <v>1.97</v>
      </c>
      <c r="O11" s="81"/>
      <c r="P11" s="354"/>
      <c r="Q11" s="354">
        <v>1.97</v>
      </c>
      <c r="R11" s="81"/>
      <c r="S11" s="354"/>
      <c r="T11" s="354">
        <v>1.97</v>
      </c>
      <c r="U11" s="81"/>
      <c r="V11" s="354"/>
      <c r="W11" s="354">
        <v>1.97</v>
      </c>
      <c r="X11" s="81"/>
      <c r="Y11" s="354"/>
      <c r="Z11" s="354">
        <v>1.97</v>
      </c>
      <c r="AA11" s="81"/>
      <c r="AB11" s="497"/>
      <c r="AC11" s="497">
        <v>1.97</v>
      </c>
      <c r="AD11" s="107"/>
    </row>
    <row r="12" spans="1:31" s="5" customFormat="1" ht="13.8" x14ac:dyDescent="0.25">
      <c r="A12" s="912"/>
      <c r="B12" s="13" t="s">
        <v>53</v>
      </c>
      <c r="C12" s="782" t="s">
        <v>111</v>
      </c>
      <c r="E12" s="354">
        <v>1.18</v>
      </c>
      <c r="F12" s="80"/>
      <c r="G12" s="81"/>
      <c r="H12" s="354">
        <v>1.97</v>
      </c>
      <c r="I12" s="668"/>
      <c r="J12" s="669"/>
      <c r="K12" s="74"/>
      <c r="L12" s="687"/>
      <c r="M12" s="354"/>
      <c r="N12" s="80"/>
      <c r="O12" s="81"/>
      <c r="P12" s="354"/>
      <c r="Q12" s="80"/>
      <c r="R12" s="81"/>
      <c r="S12" s="354"/>
      <c r="T12" s="80"/>
      <c r="U12" s="81"/>
      <c r="V12" s="354"/>
      <c r="W12" s="80"/>
      <c r="X12" s="81"/>
      <c r="Y12" s="354"/>
      <c r="Z12" s="80"/>
      <c r="AA12" s="81"/>
      <c r="AB12" s="497"/>
      <c r="AC12" s="80"/>
      <c r="AD12" s="107"/>
    </row>
    <row r="13" spans="1:31" s="5" customFormat="1" ht="13.8" x14ac:dyDescent="0.25">
      <c r="A13" s="912"/>
      <c r="B13" s="13" t="s">
        <v>52</v>
      </c>
      <c r="C13" s="782" t="s">
        <v>113</v>
      </c>
      <c r="E13" s="106"/>
      <c r="F13" s="355">
        <v>3.4</v>
      </c>
      <c r="G13" s="81"/>
      <c r="H13" s="667"/>
      <c r="I13" s="355">
        <v>3.4</v>
      </c>
      <c r="J13" s="669"/>
      <c r="K13" s="74"/>
      <c r="L13" s="687"/>
      <c r="M13" s="106"/>
      <c r="N13" s="355">
        <v>3.4</v>
      </c>
      <c r="O13" s="81"/>
      <c r="P13" s="106"/>
      <c r="Q13" s="355">
        <v>3.4</v>
      </c>
      <c r="R13" s="81"/>
      <c r="S13" s="106"/>
      <c r="T13" s="355">
        <v>3.4</v>
      </c>
      <c r="U13" s="81"/>
      <c r="V13" s="106"/>
      <c r="W13" s="355">
        <v>3.4</v>
      </c>
      <c r="X13" s="81"/>
      <c r="Y13" s="106"/>
      <c r="Z13" s="355">
        <v>3.4</v>
      </c>
      <c r="AA13" s="81"/>
      <c r="AB13" s="106"/>
      <c r="AC13" s="499">
        <v>3.4</v>
      </c>
      <c r="AD13" s="107"/>
    </row>
    <row r="14" spans="1:31" s="5" customFormat="1" ht="13.8" x14ac:dyDescent="0.25">
      <c r="A14" s="912"/>
      <c r="B14" s="13" t="s">
        <v>54</v>
      </c>
      <c r="C14" s="782" t="s">
        <v>15</v>
      </c>
      <c r="E14" s="106"/>
      <c r="F14" s="80"/>
      <c r="G14" s="356">
        <v>1.57</v>
      </c>
      <c r="H14" s="667"/>
      <c r="I14" s="668"/>
      <c r="J14" s="357">
        <v>3.93</v>
      </c>
      <c r="K14" s="183"/>
      <c r="L14" s="688"/>
      <c r="M14" s="106"/>
      <c r="N14" s="80"/>
      <c r="O14" s="356">
        <v>3.93</v>
      </c>
      <c r="P14" s="106"/>
      <c r="Q14" s="80"/>
      <c r="R14" s="356">
        <v>3.93</v>
      </c>
      <c r="S14" s="106"/>
      <c r="T14" s="80"/>
      <c r="U14" s="356">
        <v>3.93</v>
      </c>
      <c r="V14" s="106"/>
      <c r="W14" s="80"/>
      <c r="X14" s="356">
        <v>3.93</v>
      </c>
      <c r="Y14" s="106"/>
      <c r="Z14" s="80"/>
      <c r="AA14" s="356">
        <v>3.93</v>
      </c>
      <c r="AB14" s="106"/>
      <c r="AC14" s="80"/>
      <c r="AD14" s="614">
        <v>3.93</v>
      </c>
    </row>
    <row r="15" spans="1:31" s="5" customFormat="1" ht="13.8" x14ac:dyDescent="0.25">
      <c r="A15" s="912"/>
      <c r="B15" s="13" t="s">
        <v>55</v>
      </c>
      <c r="C15" s="782" t="s">
        <v>112</v>
      </c>
      <c r="E15" s="106"/>
      <c r="F15" s="80"/>
      <c r="G15" s="356">
        <v>0.94</v>
      </c>
      <c r="H15" s="667"/>
      <c r="I15" s="668"/>
      <c r="J15" s="357">
        <v>3.93</v>
      </c>
      <c r="K15" s="183"/>
      <c r="L15" s="688"/>
      <c r="M15" s="106"/>
      <c r="N15" s="80"/>
      <c r="O15" s="356">
        <v>3.93</v>
      </c>
      <c r="P15" s="106"/>
      <c r="Q15" s="80"/>
      <c r="R15" s="356">
        <v>3.93</v>
      </c>
      <c r="S15" s="106"/>
      <c r="T15" s="80"/>
      <c r="U15" s="356">
        <v>3.93</v>
      </c>
      <c r="V15" s="106"/>
      <c r="W15" s="80"/>
      <c r="X15" s="356">
        <v>3.93</v>
      </c>
      <c r="Y15" s="106"/>
      <c r="Z15" s="80"/>
      <c r="AA15" s="356">
        <v>3.93</v>
      </c>
      <c r="AB15" s="106"/>
      <c r="AC15" s="80"/>
      <c r="AD15" s="614">
        <v>3.93</v>
      </c>
    </row>
    <row r="16" spans="1:31" s="5" customFormat="1" ht="14.4" thickBot="1" x14ac:dyDescent="0.3">
      <c r="A16" s="912"/>
      <c r="B16" s="13" t="s">
        <v>56</v>
      </c>
      <c r="C16" s="782" t="s">
        <v>113</v>
      </c>
      <c r="E16" s="106"/>
      <c r="F16" s="80"/>
      <c r="G16" s="356">
        <v>4.0999999999999996</v>
      </c>
      <c r="H16" s="667"/>
      <c r="I16" s="668"/>
      <c r="J16" s="357">
        <v>3.93</v>
      </c>
      <c r="K16" s="183"/>
      <c r="L16" s="688"/>
      <c r="M16" s="106"/>
      <c r="N16" s="80"/>
      <c r="O16" s="356">
        <v>3.93</v>
      </c>
      <c r="P16" s="106"/>
      <c r="Q16" s="80"/>
      <c r="R16" s="356">
        <v>3.93</v>
      </c>
      <c r="S16" s="106"/>
      <c r="T16" s="80"/>
      <c r="U16" s="356">
        <v>3.93</v>
      </c>
      <c r="V16" s="106"/>
      <c r="W16" s="80"/>
      <c r="X16" s="356">
        <v>3.93</v>
      </c>
      <c r="Y16" s="106"/>
      <c r="Z16" s="80"/>
      <c r="AA16" s="356">
        <v>3.93</v>
      </c>
      <c r="AB16" s="106"/>
      <c r="AC16" s="80"/>
      <c r="AD16" s="614">
        <v>3.93</v>
      </c>
    </row>
    <row r="17" spans="1:31" s="1" customFormat="1" ht="13.8" x14ac:dyDescent="0.25">
      <c r="A17" s="830" t="s">
        <v>27</v>
      </c>
      <c r="B17" s="11" t="s">
        <v>16</v>
      </c>
      <c r="C17" s="785"/>
      <c r="E17" s="383">
        <v>2.57</v>
      </c>
      <c r="F17" s="307"/>
      <c r="G17" s="308"/>
      <c r="H17" s="383">
        <v>2.57</v>
      </c>
      <c r="I17" s="307"/>
      <c r="J17" s="615"/>
      <c r="K17" s="365"/>
      <c r="L17" s="686"/>
      <c r="M17" s="383">
        <v>3.11</v>
      </c>
      <c r="N17" s="307"/>
      <c r="O17" s="308"/>
      <c r="P17" s="383">
        <v>3.11</v>
      </c>
      <c r="Q17" s="307"/>
      <c r="R17" s="308"/>
      <c r="S17" s="383">
        <v>3.11</v>
      </c>
      <c r="T17" s="307"/>
      <c r="U17" s="308"/>
      <c r="V17" s="383">
        <v>3.11</v>
      </c>
      <c r="W17" s="307"/>
      <c r="X17" s="308"/>
      <c r="Y17" s="383">
        <v>3.11</v>
      </c>
      <c r="Z17" s="307"/>
      <c r="AA17" s="308"/>
      <c r="AB17" s="383">
        <v>3.11</v>
      </c>
      <c r="AC17" s="307"/>
      <c r="AD17" s="615"/>
      <c r="AE17" s="885" t="s">
        <v>181</v>
      </c>
    </row>
    <row r="18" spans="1:31" ht="13.8" thickBot="1" x14ac:dyDescent="0.3">
      <c r="A18" s="831"/>
      <c r="B18" s="34" t="s">
        <v>41</v>
      </c>
      <c r="C18" s="786"/>
      <c r="E18" s="384"/>
      <c r="F18" s="384" t="s">
        <v>163</v>
      </c>
      <c r="G18" s="384" t="s">
        <v>163</v>
      </c>
      <c r="H18" s="384"/>
      <c r="I18" s="384" t="s">
        <v>164</v>
      </c>
      <c r="J18" s="616" t="s">
        <v>164</v>
      </c>
      <c r="K18" s="267"/>
      <c r="L18" s="689"/>
      <c r="M18" s="384"/>
      <c r="N18" s="386"/>
      <c r="O18" s="387">
        <v>4.84</v>
      </c>
      <c r="P18" s="384"/>
      <c r="Q18" s="386"/>
      <c r="R18" s="387">
        <v>4.84</v>
      </c>
      <c r="S18" s="384"/>
      <c r="T18" s="386"/>
      <c r="U18" s="387">
        <v>4.84</v>
      </c>
      <c r="V18" s="384"/>
      <c r="W18" s="386"/>
      <c r="X18" s="387">
        <v>4.84</v>
      </c>
      <c r="Y18" s="384"/>
      <c r="Z18" s="386"/>
      <c r="AA18" s="387">
        <v>4.84</v>
      </c>
      <c r="AB18" s="384"/>
      <c r="AC18" s="386"/>
      <c r="AD18" s="387">
        <v>4.84</v>
      </c>
      <c r="AE18" s="885"/>
    </row>
    <row r="19" spans="1:31" ht="10.8" customHeight="1" x14ac:dyDescent="0.25">
      <c r="A19" s="830" t="s">
        <v>26</v>
      </c>
      <c r="B19" s="39" t="s">
        <v>31</v>
      </c>
      <c r="C19" s="882" t="s">
        <v>176</v>
      </c>
      <c r="E19" s="401">
        <v>1.286</v>
      </c>
      <c r="F19" s="85"/>
      <c r="G19" s="309"/>
      <c r="H19" s="401">
        <v>3.819</v>
      </c>
      <c r="I19" s="85"/>
      <c r="J19" s="86"/>
      <c r="K19" s="366"/>
      <c r="L19" s="783"/>
      <c r="M19" s="879">
        <v>4.7009999999999996</v>
      </c>
      <c r="N19" s="866"/>
      <c r="O19" s="309"/>
      <c r="P19" s="865">
        <v>4.7009999999999996</v>
      </c>
      <c r="Q19" s="866"/>
      <c r="R19" s="309"/>
      <c r="S19" s="865">
        <v>4.7009999999999996</v>
      </c>
      <c r="T19" s="866"/>
      <c r="U19" s="309"/>
      <c r="V19" s="865">
        <v>4.7009999999999996</v>
      </c>
      <c r="W19" s="866"/>
      <c r="X19" s="309"/>
      <c r="Y19" s="865">
        <v>4.7009999999999996</v>
      </c>
      <c r="Z19" s="866"/>
      <c r="AA19" s="309"/>
      <c r="AB19" s="865">
        <v>4.7009999999999996</v>
      </c>
      <c r="AC19" s="866"/>
      <c r="AD19" s="86"/>
    </row>
    <row r="20" spans="1:31" ht="11.4" customHeight="1" x14ac:dyDescent="0.25">
      <c r="A20" s="912"/>
      <c r="B20" s="35" t="s">
        <v>38</v>
      </c>
      <c r="C20" s="883"/>
      <c r="E20" s="108"/>
      <c r="F20" s="402">
        <v>2.9380000000000002</v>
      </c>
      <c r="G20" s="310"/>
      <c r="H20" s="108"/>
      <c r="I20" s="402">
        <v>3.819</v>
      </c>
      <c r="J20" s="87"/>
      <c r="K20" s="366"/>
      <c r="L20" s="783"/>
      <c r="M20" s="880"/>
      <c r="N20" s="868"/>
      <c r="O20" s="310"/>
      <c r="P20" s="867"/>
      <c r="Q20" s="868"/>
      <c r="R20" s="310"/>
      <c r="S20" s="867"/>
      <c r="T20" s="868"/>
      <c r="U20" s="310"/>
      <c r="V20" s="867"/>
      <c r="W20" s="868"/>
      <c r="X20" s="310"/>
      <c r="Y20" s="867"/>
      <c r="Z20" s="868"/>
      <c r="AA20" s="310"/>
      <c r="AB20" s="867"/>
      <c r="AC20" s="868"/>
      <c r="AD20" s="87"/>
    </row>
    <row r="21" spans="1:31" x14ac:dyDescent="0.25">
      <c r="A21" s="912"/>
      <c r="B21" s="35" t="s">
        <v>39</v>
      </c>
      <c r="C21" s="883"/>
      <c r="E21" s="108"/>
      <c r="F21" s="402">
        <v>4.7009999999999996</v>
      </c>
      <c r="G21" s="310"/>
      <c r="H21" s="108"/>
      <c r="I21" s="402">
        <v>4.7009999999999996</v>
      </c>
      <c r="J21" s="87"/>
      <c r="K21" s="366"/>
      <c r="L21" s="783"/>
      <c r="M21" s="881"/>
      <c r="N21" s="870"/>
      <c r="O21" s="310"/>
      <c r="P21" s="869"/>
      <c r="Q21" s="870"/>
      <c r="R21" s="310"/>
      <c r="S21" s="869"/>
      <c r="T21" s="870"/>
      <c r="U21" s="310"/>
      <c r="V21" s="869"/>
      <c r="W21" s="870"/>
      <c r="X21" s="310"/>
      <c r="Y21" s="869"/>
      <c r="Z21" s="870"/>
      <c r="AA21" s="310"/>
      <c r="AB21" s="869"/>
      <c r="AC21" s="870"/>
      <c r="AD21" s="87"/>
    </row>
    <row r="22" spans="1:31" s="1" customFormat="1" ht="13.8" thickBot="1" x14ac:dyDescent="0.3">
      <c r="A22" s="831"/>
      <c r="B22" s="34" t="s">
        <v>40</v>
      </c>
      <c r="C22" s="884"/>
      <c r="E22" s="109"/>
      <c r="F22" s="88"/>
      <c r="G22" s="403">
        <v>8.1859999999999999</v>
      </c>
      <c r="H22" s="109"/>
      <c r="I22" s="88"/>
      <c r="J22" s="404">
        <v>8.1859999999999999</v>
      </c>
      <c r="K22" s="2"/>
      <c r="L22" s="783"/>
      <c r="M22" s="692"/>
      <c r="N22" s="88"/>
      <c r="O22" s="403">
        <v>8.1859999999999999</v>
      </c>
      <c r="P22" s="109"/>
      <c r="Q22" s="88"/>
      <c r="R22" s="403">
        <v>8.1859999999999999</v>
      </c>
      <c r="S22" s="109"/>
      <c r="T22" s="88"/>
      <c r="U22" s="403">
        <v>8.1859999999999999</v>
      </c>
      <c r="V22" s="109"/>
      <c r="W22" s="88"/>
      <c r="X22" s="403">
        <v>8.1859999999999999</v>
      </c>
      <c r="Y22" s="109"/>
      <c r="Z22" s="88"/>
      <c r="AA22" s="403">
        <v>8.1859999999999999</v>
      </c>
      <c r="AB22" s="109"/>
      <c r="AC22" s="88"/>
      <c r="AD22" s="404">
        <v>8.1859999999999999</v>
      </c>
    </row>
    <row r="23" spans="1:31" s="1" customFormat="1" ht="39.6" x14ac:dyDescent="0.25">
      <c r="A23" s="830" t="s">
        <v>28</v>
      </c>
      <c r="B23" s="11" t="s">
        <v>31</v>
      </c>
      <c r="C23" s="478" t="s">
        <v>150</v>
      </c>
      <c r="D23" s="789"/>
      <c r="E23" s="467">
        <v>0.70199999999999996</v>
      </c>
      <c r="F23" s="89"/>
      <c r="G23" s="311"/>
      <c r="H23" s="544">
        <v>0.70199999999999996</v>
      </c>
      <c r="I23" s="89"/>
      <c r="J23" s="90"/>
      <c r="K23" s="366"/>
      <c r="L23" s="690"/>
      <c r="M23" s="718">
        <v>1.97</v>
      </c>
      <c r="N23" s="717"/>
      <c r="O23" s="719"/>
      <c r="P23" s="718">
        <v>1.97</v>
      </c>
      <c r="Q23" s="717"/>
      <c r="R23" s="719"/>
      <c r="S23" s="718">
        <v>1.97</v>
      </c>
      <c r="T23" s="717"/>
      <c r="U23" s="719"/>
      <c r="V23" s="718">
        <v>1.97</v>
      </c>
      <c r="W23" s="717"/>
      <c r="X23" s="719"/>
      <c r="Y23" s="718">
        <v>1.97</v>
      </c>
      <c r="Z23" s="717"/>
      <c r="AA23" s="719"/>
      <c r="AB23" s="718">
        <v>1.97</v>
      </c>
      <c r="AC23" s="717"/>
      <c r="AD23" s="719"/>
    </row>
    <row r="24" spans="1:31" s="4" customFormat="1" x14ac:dyDescent="0.25">
      <c r="A24" s="912"/>
      <c r="B24" s="35" t="s">
        <v>32</v>
      </c>
      <c r="C24" s="479" t="s">
        <v>152</v>
      </c>
      <c r="D24" s="790"/>
      <c r="E24" s="468">
        <v>0.432</v>
      </c>
      <c r="F24" s="91"/>
      <c r="G24" s="312"/>
      <c r="H24" s="545">
        <v>0.432</v>
      </c>
      <c r="I24" s="91"/>
      <c r="J24" s="92"/>
      <c r="K24" s="74"/>
      <c r="L24" s="690"/>
      <c r="M24" s="718">
        <v>1.97</v>
      </c>
      <c r="N24" s="320"/>
      <c r="O24" s="720"/>
      <c r="P24" s="718">
        <v>1.97</v>
      </c>
      <c r="Q24" s="320"/>
      <c r="R24" s="720"/>
      <c r="S24" s="718">
        <v>1.97</v>
      </c>
      <c r="T24" s="320"/>
      <c r="U24" s="720"/>
      <c r="V24" s="718">
        <v>1.97</v>
      </c>
      <c r="W24" s="320"/>
      <c r="X24" s="720"/>
      <c r="Y24" s="718">
        <v>1.97</v>
      </c>
      <c r="Z24" s="320"/>
      <c r="AA24" s="720"/>
      <c r="AB24" s="718">
        <v>1.97</v>
      </c>
      <c r="AC24" s="320"/>
      <c r="AD24" s="720"/>
    </row>
    <row r="25" spans="1:31" s="4" customFormat="1" ht="40.200000000000003" thickBot="1" x14ac:dyDescent="0.3">
      <c r="A25" s="912"/>
      <c r="B25" s="35" t="s">
        <v>33</v>
      </c>
      <c r="C25" s="780" t="s">
        <v>151</v>
      </c>
      <c r="D25" s="790"/>
      <c r="E25" s="110"/>
      <c r="F25" s="466">
        <v>1.08</v>
      </c>
      <c r="G25" s="775">
        <v>10.8</v>
      </c>
      <c r="H25" s="110"/>
      <c r="I25" s="546">
        <v>1.08</v>
      </c>
      <c r="J25" s="775">
        <v>10.8</v>
      </c>
      <c r="K25" s="74"/>
      <c r="L25" s="690"/>
      <c r="M25" s="718"/>
      <c r="N25" s="721">
        <v>1.97</v>
      </c>
      <c r="O25" s="722">
        <v>15.12</v>
      </c>
      <c r="P25" s="718"/>
      <c r="Q25" s="721">
        <v>1.97</v>
      </c>
      <c r="R25" s="722">
        <v>15.12</v>
      </c>
      <c r="S25" s="718"/>
      <c r="T25" s="721">
        <v>1.97</v>
      </c>
      <c r="U25" s="722">
        <v>15.12</v>
      </c>
      <c r="V25" s="718"/>
      <c r="W25" s="721">
        <v>1.97</v>
      </c>
      <c r="X25" s="722">
        <v>15.12</v>
      </c>
      <c r="Y25" s="718"/>
      <c r="Z25" s="721">
        <v>1.97</v>
      </c>
      <c r="AA25" s="722">
        <v>15.12</v>
      </c>
      <c r="AB25" s="718"/>
      <c r="AC25" s="721">
        <v>1.97</v>
      </c>
      <c r="AD25" s="722">
        <v>15.12</v>
      </c>
    </row>
    <row r="26" spans="1:31" s="1" customFormat="1" ht="13.8" x14ac:dyDescent="0.25">
      <c r="A26" s="830" t="s">
        <v>29</v>
      </c>
      <c r="B26" s="11"/>
      <c r="C26" s="913" t="s">
        <v>167</v>
      </c>
      <c r="D26" s="791"/>
      <c r="E26" s="469">
        <v>0.5</v>
      </c>
      <c r="F26" s="470"/>
      <c r="G26" s="471"/>
      <c r="H26" s="547">
        <v>0.76900000000000002</v>
      </c>
      <c r="I26" s="548"/>
      <c r="J26" s="516"/>
      <c r="K26" s="683"/>
      <c r="L26" s="513"/>
      <c r="M26" s="873">
        <v>1.97</v>
      </c>
      <c r="N26" s="874"/>
      <c r="O26" s="471"/>
      <c r="P26" s="873">
        <v>1.97</v>
      </c>
      <c r="Q26" s="874"/>
      <c r="R26" s="471"/>
      <c r="S26" s="873">
        <v>1.97</v>
      </c>
      <c r="T26" s="874"/>
      <c r="U26" s="471"/>
      <c r="V26" s="873">
        <v>1.97</v>
      </c>
      <c r="W26" s="874"/>
      <c r="X26" s="471"/>
      <c r="Y26" s="873">
        <v>1.97</v>
      </c>
      <c r="Z26" s="874"/>
      <c r="AA26" s="471"/>
      <c r="AB26" s="873">
        <v>1.97</v>
      </c>
      <c r="AC26" s="874"/>
      <c r="AD26" s="516"/>
    </row>
    <row r="27" spans="1:31" s="1" customFormat="1" ht="13.8" x14ac:dyDescent="0.25">
      <c r="A27" s="912"/>
      <c r="B27" s="13"/>
      <c r="C27" s="914"/>
      <c r="D27" s="792"/>
      <c r="E27" s="472"/>
      <c r="F27" s="473">
        <v>0.91800000000000004</v>
      </c>
      <c r="G27" s="474"/>
      <c r="H27" s="549"/>
      <c r="I27" s="550">
        <v>1.117</v>
      </c>
      <c r="J27" s="517"/>
      <c r="K27" s="683"/>
      <c r="L27" s="514"/>
      <c r="M27" s="875"/>
      <c r="N27" s="876"/>
      <c r="O27" s="474"/>
      <c r="P27" s="875"/>
      <c r="Q27" s="876"/>
      <c r="R27" s="474"/>
      <c r="S27" s="875"/>
      <c r="T27" s="876"/>
      <c r="U27" s="474"/>
      <c r="V27" s="875"/>
      <c r="W27" s="876"/>
      <c r="X27" s="474"/>
      <c r="Y27" s="875"/>
      <c r="Z27" s="876"/>
      <c r="AA27" s="474"/>
      <c r="AB27" s="875"/>
      <c r="AC27" s="876"/>
      <c r="AD27" s="517"/>
    </row>
    <row r="28" spans="1:31" s="1" customFormat="1" ht="13.8" x14ac:dyDescent="0.25">
      <c r="A28" s="912"/>
      <c r="B28" s="13"/>
      <c r="C28" s="914" t="s">
        <v>168</v>
      </c>
      <c r="D28" s="793"/>
      <c r="E28" s="507">
        <v>0.5</v>
      </c>
      <c r="F28" s="473"/>
      <c r="G28" s="474"/>
      <c r="H28" s="551">
        <v>0.76900000000000002</v>
      </c>
      <c r="I28" s="550"/>
      <c r="J28" s="517"/>
      <c r="K28" s="683"/>
      <c r="L28" s="515"/>
      <c r="M28" s="875"/>
      <c r="N28" s="876"/>
      <c r="O28" s="474"/>
      <c r="P28" s="875"/>
      <c r="Q28" s="876"/>
      <c r="R28" s="474"/>
      <c r="S28" s="875"/>
      <c r="T28" s="876"/>
      <c r="U28" s="474"/>
      <c r="V28" s="875"/>
      <c r="W28" s="876"/>
      <c r="X28" s="474"/>
      <c r="Y28" s="875"/>
      <c r="Z28" s="876"/>
      <c r="AA28" s="474"/>
      <c r="AB28" s="875"/>
      <c r="AC28" s="876"/>
      <c r="AD28" s="517"/>
    </row>
    <row r="29" spans="1:31" s="1" customFormat="1" ht="13.8" x14ac:dyDescent="0.25">
      <c r="A29" s="912"/>
      <c r="B29" s="13"/>
      <c r="C29" s="914"/>
      <c r="D29" s="792"/>
      <c r="E29" s="472"/>
      <c r="F29" s="473">
        <v>0.91800000000000004</v>
      </c>
      <c r="G29" s="474"/>
      <c r="H29" s="549"/>
      <c r="I29" s="550">
        <v>1.117</v>
      </c>
      <c r="J29" s="517"/>
      <c r="K29" s="683"/>
      <c r="L29" s="514"/>
      <c r="M29" s="877"/>
      <c r="N29" s="878"/>
      <c r="O29" s="474"/>
      <c r="P29" s="877"/>
      <c r="Q29" s="878"/>
      <c r="R29" s="474"/>
      <c r="S29" s="877"/>
      <c r="T29" s="878"/>
      <c r="U29" s="474"/>
      <c r="V29" s="877"/>
      <c r="W29" s="878"/>
      <c r="X29" s="474"/>
      <c r="Y29" s="877"/>
      <c r="Z29" s="878"/>
      <c r="AA29" s="474"/>
      <c r="AB29" s="877"/>
      <c r="AC29" s="878"/>
      <c r="AD29" s="517"/>
    </row>
    <row r="30" spans="1:31" s="1" customFormat="1" ht="13.8" x14ac:dyDescent="0.25">
      <c r="A30" s="912"/>
      <c r="B30" s="13"/>
      <c r="C30" s="914" t="s">
        <v>169</v>
      </c>
      <c r="D30" s="792" t="s">
        <v>31</v>
      </c>
      <c r="E30" s="472"/>
      <c r="F30" s="473"/>
      <c r="G30" s="474">
        <v>1.64</v>
      </c>
      <c r="H30" s="472"/>
      <c r="I30" s="473"/>
      <c r="J30" s="696">
        <v>2.0699999999999998</v>
      </c>
      <c r="K30" s="676"/>
      <c r="L30" s="514" t="s">
        <v>31</v>
      </c>
      <c r="M30" s="472"/>
      <c r="N30" s="473"/>
      <c r="O30" s="862">
        <v>3.93</v>
      </c>
      <c r="P30" s="472"/>
      <c r="Q30" s="473"/>
      <c r="R30" s="862">
        <v>3.93</v>
      </c>
      <c r="S30" s="472"/>
      <c r="T30" s="473"/>
      <c r="U30" s="862">
        <v>3.93</v>
      </c>
      <c r="V30" s="472"/>
      <c r="W30" s="473"/>
      <c r="X30" s="862">
        <v>3.93</v>
      </c>
      <c r="Y30" s="472"/>
      <c r="Z30" s="473"/>
      <c r="AA30" s="862">
        <v>3.93</v>
      </c>
      <c r="AB30" s="472"/>
      <c r="AC30" s="473"/>
      <c r="AD30" s="862">
        <v>3.93</v>
      </c>
    </row>
    <row r="31" spans="1:31" s="1" customFormat="1" ht="13.8" x14ac:dyDescent="0.25">
      <c r="A31" s="912"/>
      <c r="B31" s="13"/>
      <c r="C31" s="914"/>
      <c r="D31" s="792" t="s">
        <v>33</v>
      </c>
      <c r="E31" s="472"/>
      <c r="F31" s="473"/>
      <c r="G31" s="474">
        <v>1.754</v>
      </c>
      <c r="H31" s="472"/>
      <c r="I31" s="473"/>
      <c r="J31" s="696">
        <v>2.165</v>
      </c>
      <c r="K31" s="676"/>
      <c r="L31" s="514" t="s">
        <v>33</v>
      </c>
      <c r="M31" s="472"/>
      <c r="N31" s="473"/>
      <c r="O31" s="863"/>
      <c r="P31" s="472"/>
      <c r="Q31" s="473"/>
      <c r="R31" s="863"/>
      <c r="S31" s="472"/>
      <c r="T31" s="473"/>
      <c r="U31" s="863"/>
      <c r="V31" s="472"/>
      <c r="W31" s="473"/>
      <c r="X31" s="863"/>
      <c r="Y31" s="472"/>
      <c r="Z31" s="473"/>
      <c r="AA31" s="863"/>
      <c r="AB31" s="472"/>
      <c r="AC31" s="473"/>
      <c r="AD31" s="863"/>
    </row>
    <row r="32" spans="1:31" s="1" customFormat="1" ht="13.8" x14ac:dyDescent="0.25">
      <c r="A32" s="912"/>
      <c r="B32" s="13"/>
      <c r="C32" s="914" t="s">
        <v>170</v>
      </c>
      <c r="D32" s="792" t="s">
        <v>31</v>
      </c>
      <c r="E32" s="472"/>
      <c r="F32" s="473"/>
      <c r="G32" s="474">
        <v>1.64</v>
      </c>
      <c r="H32" s="472"/>
      <c r="I32" s="473"/>
      <c r="J32" s="696">
        <v>2.0699999999999998</v>
      </c>
      <c r="K32" s="676"/>
      <c r="L32" s="514" t="s">
        <v>31</v>
      </c>
      <c r="M32" s="472"/>
      <c r="N32" s="473"/>
      <c r="O32" s="863"/>
      <c r="P32" s="472"/>
      <c r="Q32" s="473"/>
      <c r="R32" s="863"/>
      <c r="S32" s="472"/>
      <c r="T32" s="473"/>
      <c r="U32" s="863"/>
      <c r="V32" s="472"/>
      <c r="W32" s="473"/>
      <c r="X32" s="863"/>
      <c r="Y32" s="472"/>
      <c r="Z32" s="473"/>
      <c r="AA32" s="863"/>
      <c r="AB32" s="472"/>
      <c r="AC32" s="473"/>
      <c r="AD32" s="863"/>
    </row>
    <row r="33" spans="1:32" s="1" customFormat="1" ht="13.8" x14ac:dyDescent="0.25">
      <c r="A33" s="912"/>
      <c r="B33" s="13"/>
      <c r="C33" s="914"/>
      <c r="D33" s="792" t="s">
        <v>33</v>
      </c>
      <c r="E33" s="472"/>
      <c r="F33" s="473"/>
      <c r="G33" s="474">
        <v>1.754</v>
      </c>
      <c r="H33" s="472"/>
      <c r="I33" s="473"/>
      <c r="J33" s="696">
        <v>2.165</v>
      </c>
      <c r="K33" s="676"/>
      <c r="L33" s="514" t="s">
        <v>33</v>
      </c>
      <c r="M33" s="472"/>
      <c r="N33" s="473"/>
      <c r="O33" s="864"/>
      <c r="P33" s="472"/>
      <c r="Q33" s="473"/>
      <c r="R33" s="864"/>
      <c r="S33" s="472"/>
      <c r="T33" s="473"/>
      <c r="U33" s="864"/>
      <c r="V33" s="472"/>
      <c r="W33" s="473"/>
      <c r="X33" s="864"/>
      <c r="Y33" s="472"/>
      <c r="Z33" s="473"/>
      <c r="AA33" s="864"/>
      <c r="AB33" s="472"/>
      <c r="AC33" s="473"/>
      <c r="AD33" s="864"/>
    </row>
    <row r="34" spans="1:32" s="1" customFormat="1" ht="13.8" x14ac:dyDescent="0.25">
      <c r="A34" s="912"/>
      <c r="B34" s="13"/>
      <c r="C34" s="794"/>
      <c r="E34" s="472"/>
      <c r="F34" s="473"/>
      <c r="G34" s="473"/>
      <c r="H34" s="472"/>
      <c r="I34" s="473"/>
      <c r="J34" s="517"/>
      <c r="K34" s="683"/>
      <c r="L34" s="691"/>
      <c r="M34" s="472"/>
      <c r="N34" s="473"/>
      <c r="O34" s="473"/>
      <c r="P34" s="472"/>
      <c r="Q34" s="473"/>
      <c r="R34" s="473"/>
      <c r="S34" s="472"/>
      <c r="T34" s="473"/>
      <c r="U34" s="473"/>
      <c r="V34" s="472"/>
      <c r="W34" s="473"/>
      <c r="X34" s="473"/>
      <c r="Y34" s="472"/>
      <c r="Z34" s="473"/>
      <c r="AA34" s="473"/>
      <c r="AB34" s="472"/>
      <c r="AC34" s="473"/>
      <c r="AD34" s="517"/>
    </row>
    <row r="35" spans="1:32" s="1" customFormat="1" ht="13.8" x14ac:dyDescent="0.25">
      <c r="A35" s="912"/>
      <c r="B35" s="13"/>
      <c r="C35" s="794"/>
      <c r="E35" s="472"/>
      <c r="F35" s="473"/>
      <c r="G35" s="473"/>
      <c r="H35" s="472"/>
      <c r="I35" s="473"/>
      <c r="J35" s="517"/>
      <c r="K35" s="683"/>
      <c r="L35" s="695" t="s">
        <v>31</v>
      </c>
      <c r="M35" s="697">
        <f>+(M26-H26)/H26</f>
        <v>1.5617685305591678</v>
      </c>
      <c r="N35" s="473"/>
      <c r="O35" s="698">
        <f>+(O30-J30)/J30</f>
        <v>0.89855072463768138</v>
      </c>
      <c r="P35" s="697">
        <v>1.5617685305591678</v>
      </c>
      <c r="Q35" s="698"/>
      <c r="R35" s="698">
        <v>0.89855072463768138</v>
      </c>
      <c r="S35" s="697">
        <v>1.5617685305591678</v>
      </c>
      <c r="T35" s="698"/>
      <c r="U35" s="698">
        <v>0.89855072463768138</v>
      </c>
      <c r="V35" s="697">
        <v>1.5617685305591678</v>
      </c>
      <c r="W35" s="698"/>
      <c r="X35" s="698">
        <v>0.89855072463768138</v>
      </c>
      <c r="Y35" s="697">
        <v>1.5617685305591678</v>
      </c>
      <c r="Z35" s="698"/>
      <c r="AA35" s="698">
        <v>0.89855072463768138</v>
      </c>
      <c r="AB35" s="697">
        <v>1.5617685305591678</v>
      </c>
      <c r="AC35" s="698"/>
      <c r="AD35" s="700">
        <v>0.89855072463768138</v>
      </c>
      <c r="AE35" s="856" t="s">
        <v>173</v>
      </c>
      <c r="AF35" s="695" t="s">
        <v>31</v>
      </c>
    </row>
    <row r="36" spans="1:32" ht="14.4" thickBot="1" x14ac:dyDescent="0.3">
      <c r="A36" s="831"/>
      <c r="B36" s="16"/>
      <c r="C36" s="795"/>
      <c r="E36" s="475"/>
      <c r="F36" s="476"/>
      <c r="G36" s="477"/>
      <c r="H36" s="475"/>
      <c r="I36" s="476"/>
      <c r="J36" s="518"/>
      <c r="K36" s="683"/>
      <c r="L36" s="695" t="s">
        <v>33</v>
      </c>
      <c r="M36" s="699">
        <f>+(M26-I27)/I27</f>
        <v>0.76365264100268571</v>
      </c>
      <c r="N36" s="476"/>
      <c r="O36" s="699">
        <f>+(O30-J31)/J31</f>
        <v>0.815242494226328</v>
      </c>
      <c r="P36" s="701">
        <v>0.76365264100268571</v>
      </c>
      <c r="Q36" s="337"/>
      <c r="R36" s="699">
        <v>0.815242494226328</v>
      </c>
      <c r="S36" s="701">
        <v>0.76365264100268571</v>
      </c>
      <c r="T36" s="337"/>
      <c r="U36" s="699">
        <v>0.815242494226328</v>
      </c>
      <c r="V36" s="701">
        <v>0.76365264100268571</v>
      </c>
      <c r="W36" s="337"/>
      <c r="X36" s="699">
        <v>0.815242494226328</v>
      </c>
      <c r="Y36" s="701">
        <v>0.76365264100268571</v>
      </c>
      <c r="Z36" s="337"/>
      <c r="AA36" s="699">
        <v>0.815242494226328</v>
      </c>
      <c r="AB36" s="701">
        <v>0.76365264100268571</v>
      </c>
      <c r="AC36" s="337"/>
      <c r="AD36" s="340">
        <v>0.815242494226328</v>
      </c>
      <c r="AE36" s="857"/>
      <c r="AF36" s="695" t="s">
        <v>33</v>
      </c>
    </row>
    <row r="37" spans="1:32" ht="24.9" customHeight="1" x14ac:dyDescent="0.25"/>
    <row r="38" spans="1:32" ht="27.75" customHeight="1" x14ac:dyDescent="0.25"/>
    <row r="39" spans="1:32" ht="27.6" customHeight="1" x14ac:dyDescent="0.25"/>
    <row r="40" spans="1:32" ht="24.9" customHeight="1" x14ac:dyDescent="0.25"/>
    <row r="41" spans="1:32" ht="24.9" customHeight="1" x14ac:dyDescent="0.25"/>
    <row r="42" spans="1:32" ht="24.9" customHeight="1" x14ac:dyDescent="0.25"/>
    <row r="43" spans="1:32" ht="24.9" customHeight="1" x14ac:dyDescent="0.25"/>
    <row r="44" spans="1:32" ht="24.9" customHeight="1" x14ac:dyDescent="0.25"/>
    <row r="45" spans="1:32" ht="24.9" customHeight="1" x14ac:dyDescent="0.25"/>
    <row r="46" spans="1:32" ht="24.9" customHeight="1" x14ac:dyDescent="0.25"/>
    <row r="47" spans="1:32" ht="24.9" customHeight="1" x14ac:dyDescent="0.25"/>
    <row r="48" spans="1:32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ht="24.9" customHeight="1" x14ac:dyDescent="0.25"/>
    <row r="210" ht="24.9" customHeight="1" x14ac:dyDescent="0.25"/>
    <row r="211" ht="24.9" customHeight="1" x14ac:dyDescent="0.25"/>
    <row r="212" ht="24.9" customHeight="1" x14ac:dyDescent="0.25"/>
    <row r="213" ht="24.9" customHeight="1" x14ac:dyDescent="0.25"/>
    <row r="214" ht="24.9" customHeight="1" x14ac:dyDescent="0.25"/>
    <row r="215" ht="24.9" customHeight="1" x14ac:dyDescent="0.25"/>
    <row r="216" ht="24.9" customHeight="1" x14ac:dyDescent="0.25"/>
    <row r="217" ht="24.9" customHeight="1" x14ac:dyDescent="0.25"/>
    <row r="218" ht="24.9" customHeight="1" x14ac:dyDescent="0.25"/>
    <row r="219" ht="24.9" customHeight="1" x14ac:dyDescent="0.25"/>
    <row r="220" ht="24.9" customHeight="1" x14ac:dyDescent="0.25"/>
    <row r="221" ht="24.9" customHeight="1" x14ac:dyDescent="0.25"/>
    <row r="222" ht="24.9" customHeight="1" x14ac:dyDescent="0.25"/>
    <row r="223" ht="24.9" customHeight="1" x14ac:dyDescent="0.25"/>
    <row r="224" ht="24.9" customHeight="1" x14ac:dyDescent="0.25"/>
    <row r="225" ht="24.9" customHeight="1" x14ac:dyDescent="0.25"/>
    <row r="226" ht="24.9" customHeight="1" x14ac:dyDescent="0.25"/>
    <row r="227" ht="24.9" customHeight="1" x14ac:dyDescent="0.25"/>
    <row r="228" ht="24.9" customHeight="1" x14ac:dyDescent="0.25"/>
    <row r="229" ht="24.9" customHeight="1" x14ac:dyDescent="0.25"/>
    <row r="230" ht="24.9" customHeight="1" x14ac:dyDescent="0.25"/>
    <row r="231" ht="24.9" customHeight="1" x14ac:dyDescent="0.25"/>
    <row r="232" ht="24.9" customHeight="1" x14ac:dyDescent="0.25"/>
    <row r="233" ht="24.9" customHeight="1" x14ac:dyDescent="0.25"/>
    <row r="234" ht="24.9" customHeight="1" x14ac:dyDescent="0.25"/>
    <row r="235" ht="24.9" customHeight="1" x14ac:dyDescent="0.25"/>
    <row r="236" ht="24.9" customHeight="1" x14ac:dyDescent="0.25"/>
    <row r="237" ht="24.9" customHeight="1" x14ac:dyDescent="0.25"/>
    <row r="238" ht="24.9" customHeight="1" x14ac:dyDescent="0.25"/>
    <row r="239" ht="24.9" customHeight="1" x14ac:dyDescent="0.25"/>
    <row r="240" ht="24.9" customHeight="1" x14ac:dyDescent="0.25"/>
    <row r="241" ht="24.9" customHeight="1" x14ac:dyDescent="0.25"/>
    <row r="242" ht="24.9" customHeight="1" x14ac:dyDescent="0.25"/>
    <row r="243" ht="24.9" customHeight="1" x14ac:dyDescent="0.25"/>
    <row r="244" ht="24.9" customHeight="1" x14ac:dyDescent="0.25"/>
    <row r="245" ht="24.9" customHeight="1" x14ac:dyDescent="0.25"/>
    <row r="246" ht="24.9" customHeight="1" x14ac:dyDescent="0.25"/>
    <row r="247" ht="24.9" customHeight="1" x14ac:dyDescent="0.25"/>
    <row r="248" ht="24.9" customHeight="1" x14ac:dyDescent="0.25"/>
    <row r="249" ht="24.9" customHeight="1" x14ac:dyDescent="0.25"/>
    <row r="250" ht="24.9" customHeight="1" x14ac:dyDescent="0.25"/>
    <row r="251" ht="24.9" customHeight="1" x14ac:dyDescent="0.25"/>
    <row r="252" ht="24.9" customHeight="1" x14ac:dyDescent="0.25"/>
    <row r="253" ht="24.9" customHeight="1" x14ac:dyDescent="0.25"/>
    <row r="254" ht="24.9" customHeight="1" x14ac:dyDescent="0.25"/>
    <row r="255" ht="24.9" customHeight="1" x14ac:dyDescent="0.25"/>
    <row r="256" ht="24.9" customHeight="1" x14ac:dyDescent="0.25"/>
    <row r="257" ht="24.9" customHeight="1" x14ac:dyDescent="0.25"/>
    <row r="258" ht="24.9" customHeight="1" x14ac:dyDescent="0.25"/>
    <row r="259" ht="24.9" customHeight="1" x14ac:dyDescent="0.25"/>
    <row r="260" ht="24.9" customHeight="1" x14ac:dyDescent="0.25"/>
    <row r="261" ht="24.9" customHeight="1" x14ac:dyDescent="0.25"/>
    <row r="262" ht="24.9" customHeight="1" x14ac:dyDescent="0.25"/>
    <row r="263" ht="24.9" customHeight="1" x14ac:dyDescent="0.25"/>
    <row r="264" ht="24.9" customHeight="1" x14ac:dyDescent="0.25"/>
    <row r="265" ht="24.9" customHeight="1" x14ac:dyDescent="0.25"/>
    <row r="266" ht="24.9" customHeight="1" x14ac:dyDescent="0.25"/>
    <row r="267" ht="24.9" customHeight="1" x14ac:dyDescent="0.25"/>
    <row r="268" ht="24.9" customHeight="1" x14ac:dyDescent="0.25"/>
    <row r="269" ht="24.9" customHeight="1" x14ac:dyDescent="0.25"/>
    <row r="270" ht="24.9" customHeight="1" x14ac:dyDescent="0.25"/>
    <row r="271" ht="24.9" customHeight="1" x14ac:dyDescent="0.25"/>
    <row r="272" ht="24.9" customHeight="1" x14ac:dyDescent="0.25"/>
    <row r="273" ht="24.9" customHeight="1" x14ac:dyDescent="0.25"/>
    <row r="274" ht="24.9" customHeight="1" x14ac:dyDescent="0.25"/>
    <row r="275" ht="24.9" customHeight="1" x14ac:dyDescent="0.25"/>
    <row r="276" ht="24.9" customHeight="1" x14ac:dyDescent="0.25"/>
    <row r="277" ht="24.9" customHeight="1" x14ac:dyDescent="0.25"/>
    <row r="278" ht="24.9" customHeight="1" x14ac:dyDescent="0.25"/>
    <row r="279" ht="24.9" customHeight="1" x14ac:dyDescent="0.25"/>
    <row r="280" ht="24.9" customHeight="1" x14ac:dyDescent="0.25"/>
    <row r="281" ht="24.9" customHeight="1" x14ac:dyDescent="0.25"/>
    <row r="282" ht="24.9" customHeight="1" x14ac:dyDescent="0.25"/>
    <row r="283" ht="24.9" customHeight="1" x14ac:dyDescent="0.25"/>
    <row r="284" ht="24.9" customHeight="1" x14ac:dyDescent="0.25"/>
    <row r="285" ht="24.9" customHeight="1" x14ac:dyDescent="0.25"/>
    <row r="286" ht="24.9" customHeight="1" x14ac:dyDescent="0.25"/>
    <row r="287" ht="24.9" customHeight="1" x14ac:dyDescent="0.25"/>
    <row r="288" ht="24.9" customHeight="1" x14ac:dyDescent="0.25"/>
    <row r="289" ht="24.9" customHeight="1" x14ac:dyDescent="0.25"/>
    <row r="290" ht="24.9" customHeight="1" x14ac:dyDescent="0.25"/>
    <row r="291" ht="24.9" customHeight="1" x14ac:dyDescent="0.25"/>
    <row r="292" ht="24.9" customHeight="1" x14ac:dyDescent="0.25"/>
    <row r="293" ht="24.9" customHeight="1" x14ac:dyDescent="0.25"/>
    <row r="294" ht="24.9" customHeight="1" x14ac:dyDescent="0.25"/>
    <row r="295" ht="24.9" customHeight="1" x14ac:dyDescent="0.25"/>
    <row r="296" ht="24.9" customHeight="1" x14ac:dyDescent="0.25"/>
    <row r="297" ht="24.9" customHeight="1" x14ac:dyDescent="0.25"/>
    <row r="298" ht="24.9" customHeight="1" x14ac:dyDescent="0.25"/>
    <row r="299" ht="24.9" customHeight="1" x14ac:dyDescent="0.25"/>
    <row r="300" ht="24.9" customHeight="1" x14ac:dyDescent="0.25"/>
    <row r="301" ht="24.9" customHeight="1" x14ac:dyDescent="0.25"/>
    <row r="302" ht="24.9" customHeight="1" x14ac:dyDescent="0.25"/>
    <row r="303" ht="24.9" customHeight="1" x14ac:dyDescent="0.25"/>
    <row r="304" ht="24.9" customHeight="1" x14ac:dyDescent="0.25"/>
    <row r="305" ht="24.9" customHeight="1" x14ac:dyDescent="0.25"/>
    <row r="306" ht="24.9" customHeight="1" x14ac:dyDescent="0.25"/>
    <row r="307" ht="24.9" customHeight="1" x14ac:dyDescent="0.25"/>
    <row r="308" ht="24.9" customHeight="1" x14ac:dyDescent="0.25"/>
    <row r="309" ht="24.9" customHeight="1" x14ac:dyDescent="0.25"/>
    <row r="310" ht="24.9" customHeight="1" x14ac:dyDescent="0.25"/>
    <row r="311" ht="24.9" customHeight="1" x14ac:dyDescent="0.25"/>
    <row r="312" ht="24.9" customHeight="1" x14ac:dyDescent="0.25"/>
    <row r="313" ht="24.9" customHeight="1" x14ac:dyDescent="0.25"/>
    <row r="314" ht="24.9" customHeight="1" x14ac:dyDescent="0.25"/>
    <row r="315" ht="24.9" customHeight="1" x14ac:dyDescent="0.25"/>
    <row r="316" ht="24.9" customHeight="1" x14ac:dyDescent="0.25"/>
    <row r="317" ht="24.9" customHeight="1" x14ac:dyDescent="0.25"/>
    <row r="318" ht="24.9" customHeight="1" x14ac:dyDescent="0.25"/>
    <row r="319" ht="24.9" customHeight="1" x14ac:dyDescent="0.25"/>
    <row r="320" ht="24.9" customHeight="1" x14ac:dyDescent="0.25"/>
    <row r="321" ht="24.9" customHeight="1" x14ac:dyDescent="0.25"/>
    <row r="322" ht="24.9" customHeight="1" x14ac:dyDescent="0.25"/>
    <row r="323" ht="24.9" customHeight="1" x14ac:dyDescent="0.25"/>
    <row r="324" ht="24.9" customHeight="1" x14ac:dyDescent="0.25"/>
    <row r="325" ht="24.9" customHeight="1" x14ac:dyDescent="0.25"/>
    <row r="326" ht="24.9" customHeight="1" x14ac:dyDescent="0.25"/>
    <row r="327" ht="24.9" customHeight="1" x14ac:dyDescent="0.25"/>
    <row r="328" ht="24.9" customHeight="1" x14ac:dyDescent="0.25"/>
    <row r="329" ht="24.9" customHeight="1" x14ac:dyDescent="0.25"/>
    <row r="330" ht="24.9" customHeight="1" x14ac:dyDescent="0.25"/>
    <row r="331" ht="24.9" customHeight="1" x14ac:dyDescent="0.25"/>
    <row r="332" ht="24.9" customHeight="1" x14ac:dyDescent="0.25"/>
    <row r="333" ht="24.9" customHeight="1" x14ac:dyDescent="0.25"/>
    <row r="334" ht="24.9" customHeight="1" x14ac:dyDescent="0.25"/>
    <row r="335" ht="24.9" customHeight="1" x14ac:dyDescent="0.25"/>
    <row r="336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</sheetData>
  <mergeCells count="93">
    <mergeCell ref="C26:C27"/>
    <mergeCell ref="C28:C29"/>
    <mergeCell ref="C30:C31"/>
    <mergeCell ref="C32:C33"/>
    <mergeCell ref="H2:J2"/>
    <mergeCell ref="E2:G2"/>
    <mergeCell ref="A23:A25"/>
    <mergeCell ref="A3:A9"/>
    <mergeCell ref="A26:A36"/>
    <mergeCell ref="A19:A22"/>
    <mergeCell ref="A10:A16"/>
    <mergeCell ref="G6:G7"/>
    <mergeCell ref="A1:B1"/>
    <mergeCell ref="A2:B2"/>
    <mergeCell ref="C4:C9"/>
    <mergeCell ref="A17:A18"/>
    <mergeCell ref="AB4:AB5"/>
    <mergeCell ref="AC4:AC5"/>
    <mergeCell ref="AD4:AD5"/>
    <mergeCell ref="E8:G9"/>
    <mergeCell ref="H4:H5"/>
    <mergeCell ref="I4:I5"/>
    <mergeCell ref="J4:J5"/>
    <mergeCell ref="H6:H7"/>
    <mergeCell ref="I6:I7"/>
    <mergeCell ref="J6:J7"/>
    <mergeCell ref="H8:J9"/>
    <mergeCell ref="E4:E5"/>
    <mergeCell ref="F4:F5"/>
    <mergeCell ref="G4:G5"/>
    <mergeCell ref="E6:E7"/>
    <mergeCell ref="F6:F7"/>
    <mergeCell ref="M2:O2"/>
    <mergeCell ref="P2:R2"/>
    <mergeCell ref="S2:U2"/>
    <mergeCell ref="V2:X2"/>
    <mergeCell ref="Y2:AA2"/>
    <mergeCell ref="AB2:AD2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C19:C22"/>
    <mergeCell ref="AE17:AE18"/>
    <mergeCell ref="AD6:AD7"/>
    <mergeCell ref="AD30:AD33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P26:Q29"/>
    <mergeCell ref="R30:R33"/>
    <mergeCell ref="S26:T29"/>
    <mergeCell ref="M19:N21"/>
    <mergeCell ref="M26:N29"/>
    <mergeCell ref="O30:O33"/>
    <mergeCell ref="V6:V7"/>
    <mergeCell ref="Z6:Z7"/>
    <mergeCell ref="Y6:Y7"/>
    <mergeCell ref="U30:U33"/>
    <mergeCell ref="V26:W29"/>
    <mergeCell ref="Y19:Z21"/>
    <mergeCell ref="P19:Q21"/>
    <mergeCell ref="S19:T21"/>
    <mergeCell ref="V19:W21"/>
    <mergeCell ref="AB6:AB7"/>
    <mergeCell ref="AC6:AC7"/>
    <mergeCell ref="AA6:AA7"/>
    <mergeCell ref="AB19:AC21"/>
    <mergeCell ref="AE8:AE9"/>
    <mergeCell ref="AE35:AE36"/>
    <mergeCell ref="W6:W7"/>
    <mergeCell ref="X6:X7"/>
    <mergeCell ref="X30:X33"/>
    <mergeCell ref="Y26:Z29"/>
    <mergeCell ref="AA30:AA33"/>
    <mergeCell ref="AB26:AC29"/>
  </mergeCells>
  <phoneticPr fontId="0" type="noConversion"/>
  <pageMargins left="0" right="0" top="0" bottom="0" header="0" footer="0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4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" sqref="K1:K1048576"/>
    </sheetView>
  </sheetViews>
  <sheetFormatPr baseColWidth="10" defaultRowHeight="13.2" x14ac:dyDescent="0.25"/>
  <cols>
    <col min="3" max="3" width="34.6640625" customWidth="1"/>
    <col min="4" max="4" width="5.33203125" customWidth="1"/>
    <col min="5" max="11" width="8.44140625" customWidth="1"/>
    <col min="12" max="12" width="2.44140625" customWidth="1"/>
    <col min="13" max="13" width="5.44140625" customWidth="1"/>
    <col min="15" max="15" width="8.33203125" customWidth="1"/>
    <col min="16" max="16" width="9.21875" customWidth="1"/>
    <col min="17" max="31" width="8.44140625" customWidth="1"/>
  </cols>
  <sheetData>
    <row r="1" spans="1:32" ht="27" customHeight="1" thickBot="1" x14ac:dyDescent="0.3">
      <c r="A1" s="906" t="s">
        <v>101</v>
      </c>
      <c r="B1" s="906"/>
    </row>
    <row r="2" spans="1:32" ht="10.8" customHeight="1" thickBot="1" x14ac:dyDescent="0.3">
      <c r="A2" s="907"/>
      <c r="B2" s="908"/>
      <c r="E2" s="887">
        <v>2023</v>
      </c>
      <c r="F2" s="887"/>
      <c r="G2" s="887"/>
      <c r="H2" s="887"/>
      <c r="I2" s="886">
        <v>2024</v>
      </c>
      <c r="J2" s="887"/>
      <c r="K2" s="888"/>
      <c r="L2" s="2"/>
      <c r="N2" s="886">
        <v>2025</v>
      </c>
      <c r="O2" s="887"/>
      <c r="P2" s="888"/>
      <c r="Q2" s="886">
        <v>2026</v>
      </c>
      <c r="R2" s="887"/>
      <c r="S2" s="888"/>
      <c r="T2" s="887">
        <v>2027</v>
      </c>
      <c r="U2" s="887"/>
      <c r="V2" s="887"/>
      <c r="W2" s="886">
        <v>2028</v>
      </c>
      <c r="X2" s="887"/>
      <c r="Y2" s="888"/>
      <c r="Z2" s="887">
        <v>2029</v>
      </c>
      <c r="AA2" s="887"/>
      <c r="AB2" s="887"/>
      <c r="AC2" s="886">
        <v>2030</v>
      </c>
      <c r="AD2" s="887"/>
      <c r="AE2" s="888"/>
    </row>
    <row r="3" spans="1:32" ht="25.2" customHeight="1" thickBot="1" x14ac:dyDescent="0.3">
      <c r="A3" s="827" t="s">
        <v>23</v>
      </c>
      <c r="B3" s="801"/>
      <c r="C3" s="916" t="s">
        <v>139</v>
      </c>
      <c r="D3" s="788"/>
      <c r="E3" s="137" t="s">
        <v>31</v>
      </c>
      <c r="F3" s="133" t="s">
        <v>33</v>
      </c>
      <c r="G3" s="133" t="s">
        <v>57</v>
      </c>
      <c r="H3" s="134" t="s">
        <v>15</v>
      </c>
      <c r="I3" s="135" t="s">
        <v>31</v>
      </c>
      <c r="J3" s="133" t="s">
        <v>33</v>
      </c>
      <c r="K3" s="136" t="s">
        <v>15</v>
      </c>
      <c r="L3" s="2"/>
      <c r="N3" s="135" t="s">
        <v>31</v>
      </c>
      <c r="O3" s="133" t="s">
        <v>33</v>
      </c>
      <c r="P3" s="136" t="s">
        <v>15</v>
      </c>
      <c r="Q3" s="135" t="s">
        <v>31</v>
      </c>
      <c r="R3" s="133" t="s">
        <v>33</v>
      </c>
      <c r="S3" s="136" t="s">
        <v>15</v>
      </c>
      <c r="T3" s="137" t="s">
        <v>31</v>
      </c>
      <c r="U3" s="133" t="s">
        <v>33</v>
      </c>
      <c r="V3" s="134" t="s">
        <v>15</v>
      </c>
      <c r="W3" s="135" t="s">
        <v>31</v>
      </c>
      <c r="X3" s="133" t="s">
        <v>33</v>
      </c>
      <c r="Y3" s="136" t="s">
        <v>15</v>
      </c>
      <c r="Z3" s="137" t="s">
        <v>31</v>
      </c>
      <c r="AA3" s="133" t="s">
        <v>33</v>
      </c>
      <c r="AB3" s="134" t="s">
        <v>15</v>
      </c>
      <c r="AC3" s="135" t="s">
        <v>31</v>
      </c>
      <c r="AD3" s="133" t="s">
        <v>33</v>
      </c>
      <c r="AE3" s="136" t="s">
        <v>15</v>
      </c>
    </row>
    <row r="4" spans="1:32" ht="13.8" x14ac:dyDescent="0.25">
      <c r="A4" s="828"/>
      <c r="B4" s="802" t="s">
        <v>34</v>
      </c>
      <c r="C4" s="917"/>
      <c r="D4" s="788"/>
      <c r="E4" s="871">
        <v>3.8</v>
      </c>
      <c r="F4" s="120"/>
      <c r="G4" s="120"/>
      <c r="H4" s="905">
        <v>8.1999999999999993</v>
      </c>
      <c r="I4" s="871">
        <v>3.8</v>
      </c>
      <c r="J4" s="120"/>
      <c r="K4" s="905">
        <v>8.1999999999999993</v>
      </c>
      <c r="L4" s="268"/>
      <c r="N4" s="122">
        <v>4.37</v>
      </c>
      <c r="O4" s="120"/>
      <c r="P4" s="123">
        <v>9.43</v>
      </c>
      <c r="Q4" s="122">
        <v>4.37</v>
      </c>
      <c r="R4" s="120"/>
      <c r="S4" s="123">
        <v>9.43</v>
      </c>
      <c r="T4" s="122">
        <v>4.37</v>
      </c>
      <c r="U4" s="120"/>
      <c r="V4" s="123">
        <v>9.43</v>
      </c>
      <c r="W4" s="122">
        <v>4.5599999999999996</v>
      </c>
      <c r="X4" s="120"/>
      <c r="Y4" s="123">
        <v>9.84</v>
      </c>
      <c r="Z4" s="122">
        <v>4.5599999999999996</v>
      </c>
      <c r="AA4" s="120"/>
      <c r="AB4" s="123">
        <v>9.84</v>
      </c>
      <c r="AC4" s="122">
        <v>4.5599999999999996</v>
      </c>
      <c r="AD4" s="120"/>
      <c r="AE4" s="123">
        <v>9.84</v>
      </c>
    </row>
    <row r="5" spans="1:32" ht="40.5" customHeight="1" x14ac:dyDescent="0.25">
      <c r="A5" s="828"/>
      <c r="B5" s="803" t="s">
        <v>35</v>
      </c>
      <c r="C5" s="917"/>
      <c r="D5" s="788"/>
      <c r="E5" s="872"/>
      <c r="F5" s="120"/>
      <c r="G5" s="120"/>
      <c r="H5" s="895"/>
      <c r="I5" s="872"/>
      <c r="J5" s="120"/>
      <c r="K5" s="895"/>
      <c r="L5" s="268"/>
      <c r="N5" s="122"/>
      <c r="O5" s="120"/>
      <c r="P5" s="123"/>
      <c r="Q5" s="122"/>
      <c r="R5" s="120"/>
      <c r="S5" s="123"/>
      <c r="T5" s="122"/>
      <c r="U5" s="120"/>
      <c r="V5" s="123"/>
      <c r="W5" s="122"/>
      <c r="X5" s="120"/>
      <c r="Y5" s="123"/>
      <c r="Z5" s="122"/>
      <c r="AA5" s="120"/>
      <c r="AB5" s="123"/>
      <c r="AC5" s="122"/>
      <c r="AD5" s="120"/>
      <c r="AE5" s="123"/>
    </row>
    <row r="6" spans="1:32" ht="15" customHeight="1" x14ac:dyDescent="0.25">
      <c r="A6" s="828"/>
      <c r="B6" s="803" t="s">
        <v>36</v>
      </c>
      <c r="C6" s="917"/>
      <c r="D6" s="788"/>
      <c r="E6" s="122"/>
      <c r="F6" s="120">
        <v>6.6</v>
      </c>
      <c r="G6" s="120"/>
      <c r="H6" s="123">
        <v>8.1999999999999993</v>
      </c>
      <c r="I6" s="122"/>
      <c r="J6" s="120">
        <v>6.6</v>
      </c>
      <c r="K6" s="123">
        <v>8.1999999999999993</v>
      </c>
      <c r="L6" s="268"/>
      <c r="N6" s="122"/>
      <c r="O6" s="120">
        <v>7.59</v>
      </c>
      <c r="P6" s="123">
        <v>9.43</v>
      </c>
      <c r="Q6" s="122"/>
      <c r="R6" s="120">
        <v>7.59</v>
      </c>
      <c r="S6" s="123">
        <v>9.43</v>
      </c>
      <c r="T6" s="122"/>
      <c r="U6" s="120">
        <v>7.59</v>
      </c>
      <c r="V6" s="123">
        <v>9.43</v>
      </c>
      <c r="W6" s="122"/>
      <c r="X6" s="120">
        <v>7.92</v>
      </c>
      <c r="Y6" s="123">
        <v>9.84</v>
      </c>
      <c r="Z6" s="122"/>
      <c r="AA6" s="120">
        <v>7.92</v>
      </c>
      <c r="AB6" s="123">
        <v>9.84</v>
      </c>
      <c r="AC6" s="122"/>
      <c r="AD6" s="120">
        <v>7.92</v>
      </c>
      <c r="AE6" s="123">
        <v>9.84</v>
      </c>
    </row>
    <row r="7" spans="1:32" ht="15" customHeight="1" x14ac:dyDescent="0.25">
      <c r="A7" s="828"/>
      <c r="B7" s="269" t="s">
        <v>37</v>
      </c>
      <c r="C7" s="917"/>
      <c r="D7" s="788"/>
      <c r="E7" s="122"/>
      <c r="F7" s="120"/>
      <c r="G7" s="120"/>
      <c r="H7" s="123"/>
      <c r="I7" s="122"/>
      <c r="J7" s="120"/>
      <c r="K7" s="123"/>
      <c r="L7" s="268"/>
      <c r="M7" s="629"/>
      <c r="N7" s="619">
        <f>+(N4-$I$4)/$I$4</f>
        <v>0.15000000000000008</v>
      </c>
      <c r="O7" s="630"/>
      <c r="P7" s="621">
        <f>+(P4-$K$4)/$K$4</f>
        <v>0.15000000000000008</v>
      </c>
      <c r="Q7" s="619">
        <f>+(Q4-$I$4)/$I$4</f>
        <v>0.15000000000000008</v>
      </c>
      <c r="R7" s="620"/>
      <c r="S7" s="621">
        <f>+(S4-$K$4)/$K$4</f>
        <v>0.15000000000000008</v>
      </c>
      <c r="T7" s="619">
        <f>+(T4-$I$4)/$I$4</f>
        <v>0.15000000000000008</v>
      </c>
      <c r="U7" s="620"/>
      <c r="V7" s="621">
        <f>+(V4-$K$4)/$K$4</f>
        <v>0.15000000000000008</v>
      </c>
      <c r="W7" s="619">
        <f>+(W4-$I$4)/$I$4</f>
        <v>0.19999999999999996</v>
      </c>
      <c r="X7" s="620"/>
      <c r="Y7" s="621">
        <f>+(Y4-$K$4)/$K$4</f>
        <v>0.20000000000000009</v>
      </c>
      <c r="Z7" s="619">
        <v>0.15000000000000008</v>
      </c>
      <c r="AA7" s="620"/>
      <c r="AB7" s="621">
        <v>0.15000000000000008</v>
      </c>
      <c r="AC7" s="619">
        <f>+(AC4-$I$4)/$I$4</f>
        <v>0.19999999999999996</v>
      </c>
      <c r="AD7" s="620"/>
      <c r="AE7" s="621">
        <f>+(AE4-$K$4)/$K$4</f>
        <v>0.20000000000000009</v>
      </c>
      <c r="AF7" s="924" t="s">
        <v>173</v>
      </c>
    </row>
    <row r="8" spans="1:32" ht="15" customHeight="1" x14ac:dyDescent="0.25">
      <c r="A8" s="828"/>
      <c r="B8" s="804" t="s">
        <v>98</v>
      </c>
      <c r="C8" s="917"/>
      <c r="D8" s="788"/>
      <c r="E8" s="122"/>
      <c r="F8" s="120"/>
      <c r="G8" s="120"/>
      <c r="H8" s="123"/>
      <c r="I8" s="122"/>
      <c r="J8" s="120"/>
      <c r="K8" s="123"/>
      <c r="L8" s="268"/>
      <c r="M8" s="629"/>
      <c r="N8" s="495"/>
      <c r="O8" s="624">
        <f>+(O6-$J$6)/$J$6</f>
        <v>0.15000000000000005</v>
      </c>
      <c r="P8" s="625">
        <f>+(P6-$K$6)/$K$6</f>
        <v>0.15000000000000008</v>
      </c>
      <c r="Q8" s="626"/>
      <c r="R8" s="624">
        <f>+(R6-$J$6)/$J$6</f>
        <v>0.15000000000000005</v>
      </c>
      <c r="S8" s="625">
        <f>+(S6-$K$6)/$K$6</f>
        <v>0.15000000000000008</v>
      </c>
      <c r="T8" s="626"/>
      <c r="U8" s="624">
        <f>+(U6-$J$6)/$J$6</f>
        <v>0.15000000000000005</v>
      </c>
      <c r="V8" s="625">
        <f>+(V6-$K$6)/$K$6</f>
        <v>0.15000000000000008</v>
      </c>
      <c r="W8" s="626"/>
      <c r="X8" s="624">
        <f>+(X6-$J$6)/$J$6</f>
        <v>0.20000000000000007</v>
      </c>
      <c r="Y8" s="625">
        <f>+(Y6-$K$6)/$K$6</f>
        <v>0.20000000000000009</v>
      </c>
      <c r="Z8" s="626"/>
      <c r="AA8" s="624">
        <f>+(AA6-$J$6)/$J$6</f>
        <v>0.20000000000000007</v>
      </c>
      <c r="AB8" s="625">
        <v>0.15000000000000008</v>
      </c>
      <c r="AC8" s="626"/>
      <c r="AD8" s="624">
        <f>+(AD6-$J$6)/$J$6</f>
        <v>0.20000000000000007</v>
      </c>
      <c r="AE8" s="625">
        <f>+(AE6-$K$6)/$K$6</f>
        <v>0.20000000000000009</v>
      </c>
      <c r="AF8" s="924"/>
    </row>
    <row r="9" spans="1:32" ht="15" customHeight="1" thickBot="1" x14ac:dyDescent="0.3">
      <c r="A9" s="829"/>
      <c r="B9" s="805" t="s">
        <v>99</v>
      </c>
      <c r="C9" s="918"/>
      <c r="D9" s="788"/>
      <c r="E9" s="124"/>
      <c r="F9" s="121"/>
      <c r="G9" s="121"/>
      <c r="H9" s="125"/>
      <c r="I9" s="124"/>
      <c r="J9" s="121"/>
      <c r="K9" s="125"/>
      <c r="L9" s="268"/>
      <c r="N9" s="623"/>
      <c r="O9" s="627"/>
      <c r="P9" s="622"/>
      <c r="Q9" s="628"/>
      <c r="R9" s="627"/>
      <c r="S9" s="622"/>
      <c r="T9" s="628"/>
      <c r="U9" s="627"/>
      <c r="V9" s="622"/>
      <c r="W9" s="628"/>
      <c r="X9" s="627"/>
      <c r="Y9" s="622"/>
      <c r="Z9" s="628"/>
      <c r="AA9" s="627"/>
      <c r="AB9" s="622"/>
      <c r="AC9" s="628"/>
      <c r="AD9" s="627"/>
      <c r="AE9" s="622"/>
    </row>
    <row r="10" spans="1:32" ht="13.8" x14ac:dyDescent="0.25">
      <c r="A10" s="830" t="s">
        <v>24</v>
      </c>
      <c r="B10" s="802" t="s">
        <v>50</v>
      </c>
      <c r="C10" s="812" t="s">
        <v>114</v>
      </c>
      <c r="D10" s="519"/>
      <c r="E10" s="362">
        <v>4.4000000000000004</v>
      </c>
      <c r="F10" s="359"/>
      <c r="G10" s="313"/>
      <c r="H10" s="314"/>
      <c r="I10" s="362">
        <v>5.3</v>
      </c>
      <c r="J10" s="359"/>
      <c r="K10" s="500"/>
      <c r="L10" s="681"/>
      <c r="N10" s="362">
        <v>5.3</v>
      </c>
      <c r="O10" s="359"/>
      <c r="P10" s="314"/>
      <c r="Q10" s="362">
        <v>5.3</v>
      </c>
      <c r="R10" s="359"/>
      <c r="S10" s="314"/>
      <c r="T10" s="362">
        <v>5.3</v>
      </c>
      <c r="U10" s="359"/>
      <c r="V10" s="314"/>
      <c r="W10" s="362">
        <v>5.3</v>
      </c>
      <c r="X10" s="359"/>
      <c r="Y10" s="314"/>
      <c r="Z10" s="362">
        <v>5.3</v>
      </c>
      <c r="AA10" s="359"/>
      <c r="AB10" s="314"/>
      <c r="AC10" s="362">
        <v>5.3</v>
      </c>
      <c r="AD10" s="359"/>
      <c r="AE10" s="500"/>
    </row>
    <row r="11" spans="1:32" ht="13.8" x14ac:dyDescent="0.25">
      <c r="A11" s="912"/>
      <c r="B11" s="803" t="s">
        <v>51</v>
      </c>
      <c r="C11" s="782" t="s">
        <v>110</v>
      </c>
      <c r="D11" s="520"/>
      <c r="E11" s="363"/>
      <c r="F11" s="360">
        <v>2.6</v>
      </c>
      <c r="G11" s="315"/>
      <c r="H11" s="316"/>
      <c r="I11" s="363"/>
      <c r="J11" s="360">
        <v>3.1</v>
      </c>
      <c r="K11" s="502"/>
      <c r="L11" s="681"/>
      <c r="N11" s="363"/>
      <c r="O11" s="360">
        <v>3.1</v>
      </c>
      <c r="P11" s="316"/>
      <c r="Q11" s="363"/>
      <c r="R11" s="360">
        <v>3.1</v>
      </c>
      <c r="S11" s="316"/>
      <c r="T11" s="363"/>
      <c r="U11" s="360">
        <v>3.1</v>
      </c>
      <c r="V11" s="316"/>
      <c r="W11" s="363"/>
      <c r="X11" s="360">
        <v>3.1</v>
      </c>
      <c r="Y11" s="316"/>
      <c r="Z11" s="363"/>
      <c r="AA11" s="360">
        <v>3.1</v>
      </c>
      <c r="AB11" s="316"/>
      <c r="AC11" s="363"/>
      <c r="AD11" s="360">
        <v>3.1</v>
      </c>
      <c r="AE11" s="502"/>
    </row>
    <row r="12" spans="1:32" ht="26.4" x14ac:dyDescent="0.25">
      <c r="A12" s="912"/>
      <c r="B12" s="803" t="s">
        <v>53</v>
      </c>
      <c r="C12" s="813" t="s">
        <v>111</v>
      </c>
      <c r="D12" s="521"/>
      <c r="E12" s="363">
        <v>4.4000000000000004</v>
      </c>
      <c r="F12" s="360"/>
      <c r="G12" s="315"/>
      <c r="H12" s="317"/>
      <c r="I12" s="363">
        <v>5.3</v>
      </c>
      <c r="J12" s="360"/>
      <c r="K12" s="502"/>
      <c r="L12" s="681"/>
      <c r="N12" s="363"/>
      <c r="O12" s="360"/>
      <c r="P12" s="317"/>
      <c r="Q12" s="363"/>
      <c r="R12" s="360"/>
      <c r="S12" s="317"/>
      <c r="T12" s="363"/>
      <c r="U12" s="360"/>
      <c r="V12" s="317"/>
      <c r="W12" s="363"/>
      <c r="X12" s="360"/>
      <c r="Y12" s="317"/>
      <c r="Z12" s="363"/>
      <c r="AA12" s="360"/>
      <c r="AB12" s="317"/>
      <c r="AC12" s="363"/>
      <c r="AD12" s="360"/>
      <c r="AE12" s="502"/>
    </row>
    <row r="13" spans="1:32" ht="13.8" x14ac:dyDescent="0.25">
      <c r="A13" s="912"/>
      <c r="B13" s="803" t="s">
        <v>52</v>
      </c>
      <c r="C13" s="782" t="s">
        <v>113</v>
      </c>
      <c r="D13" s="520"/>
      <c r="E13" s="318"/>
      <c r="F13" s="360">
        <v>5.8</v>
      </c>
      <c r="G13" s="315"/>
      <c r="H13" s="317"/>
      <c r="I13" s="503"/>
      <c r="J13" s="360">
        <v>7</v>
      </c>
      <c r="K13" s="502"/>
      <c r="L13" s="681"/>
      <c r="N13" s="318"/>
      <c r="O13" s="360">
        <v>7</v>
      </c>
      <c r="P13" s="317"/>
      <c r="Q13" s="318"/>
      <c r="R13" s="360">
        <v>7</v>
      </c>
      <c r="S13" s="317"/>
      <c r="T13" s="318"/>
      <c r="U13" s="360">
        <v>7</v>
      </c>
      <c r="V13" s="317"/>
      <c r="W13" s="318"/>
      <c r="X13" s="360">
        <v>7</v>
      </c>
      <c r="Y13" s="317"/>
      <c r="Z13" s="318"/>
      <c r="AA13" s="360">
        <v>7</v>
      </c>
      <c r="AB13" s="317"/>
      <c r="AC13" s="503"/>
      <c r="AD13" s="360">
        <v>7</v>
      </c>
      <c r="AE13" s="502"/>
    </row>
    <row r="14" spans="1:32" ht="27.6" x14ac:dyDescent="0.25">
      <c r="A14" s="912"/>
      <c r="B14" s="803" t="s">
        <v>54</v>
      </c>
      <c r="C14" s="782" t="s">
        <v>15</v>
      </c>
      <c r="D14" s="520"/>
      <c r="E14" s="318"/>
      <c r="F14" s="315"/>
      <c r="G14" s="315"/>
      <c r="H14" s="361">
        <v>5.8</v>
      </c>
      <c r="I14" s="503"/>
      <c r="J14" s="501"/>
      <c r="K14" s="364">
        <v>7</v>
      </c>
      <c r="L14" s="267"/>
      <c r="N14" s="318"/>
      <c r="O14" s="315"/>
      <c r="P14" s="361">
        <v>7</v>
      </c>
      <c r="Q14" s="318"/>
      <c r="R14" s="315"/>
      <c r="S14" s="361">
        <v>7</v>
      </c>
      <c r="T14" s="318"/>
      <c r="U14" s="315"/>
      <c r="V14" s="361">
        <v>7</v>
      </c>
      <c r="W14" s="318"/>
      <c r="X14" s="315"/>
      <c r="Y14" s="361">
        <v>7</v>
      </c>
      <c r="Z14" s="318"/>
      <c r="AA14" s="315"/>
      <c r="AB14" s="361">
        <v>7</v>
      </c>
      <c r="AC14" s="503"/>
      <c r="AD14" s="501"/>
      <c r="AE14" s="364">
        <v>7</v>
      </c>
    </row>
    <row r="15" spans="1:32" ht="27.6" x14ac:dyDescent="0.25">
      <c r="A15" s="912"/>
      <c r="B15" s="803" t="s">
        <v>55</v>
      </c>
      <c r="C15" s="782" t="s">
        <v>112</v>
      </c>
      <c r="D15" s="520"/>
      <c r="E15" s="318"/>
      <c r="F15" s="315"/>
      <c r="G15" s="315"/>
      <c r="H15" s="361">
        <v>3.5</v>
      </c>
      <c r="I15" s="503"/>
      <c r="J15" s="501"/>
      <c r="K15" s="364">
        <v>5.64</v>
      </c>
      <c r="L15" s="267"/>
      <c r="N15" s="318"/>
      <c r="O15" s="315"/>
      <c r="P15" s="361">
        <v>5.64</v>
      </c>
      <c r="Q15" s="318"/>
      <c r="R15" s="315"/>
      <c r="S15" s="361">
        <v>5.64</v>
      </c>
      <c r="T15" s="318"/>
      <c r="U15" s="315"/>
      <c r="V15" s="361">
        <v>5.64</v>
      </c>
      <c r="W15" s="318"/>
      <c r="X15" s="315"/>
      <c r="Y15" s="361">
        <v>5.64</v>
      </c>
      <c r="Z15" s="318"/>
      <c r="AA15" s="315"/>
      <c r="AB15" s="361">
        <v>5.64</v>
      </c>
      <c r="AC15" s="503"/>
      <c r="AD15" s="501"/>
      <c r="AE15" s="364">
        <v>5.64</v>
      </c>
    </row>
    <row r="16" spans="1:32" ht="28.2" thickBot="1" x14ac:dyDescent="0.3">
      <c r="A16" s="912"/>
      <c r="B16" s="803" t="s">
        <v>56</v>
      </c>
      <c r="C16" s="782" t="s">
        <v>113</v>
      </c>
      <c r="D16" s="520"/>
      <c r="E16" s="318"/>
      <c r="F16" s="315"/>
      <c r="G16" s="315"/>
      <c r="H16" s="361">
        <v>5.8</v>
      </c>
      <c r="I16" s="503"/>
      <c r="J16" s="501"/>
      <c r="K16" s="364">
        <v>7</v>
      </c>
      <c r="L16" s="267"/>
      <c r="N16" s="318"/>
      <c r="O16" s="315"/>
      <c r="P16" s="361">
        <v>7</v>
      </c>
      <c r="Q16" s="318"/>
      <c r="R16" s="315"/>
      <c r="S16" s="361">
        <v>7</v>
      </c>
      <c r="T16" s="318"/>
      <c r="U16" s="315"/>
      <c r="V16" s="361">
        <v>7</v>
      </c>
      <c r="W16" s="318"/>
      <c r="X16" s="315"/>
      <c r="Y16" s="361">
        <v>7</v>
      </c>
      <c r="Z16" s="318"/>
      <c r="AA16" s="315"/>
      <c r="AB16" s="361">
        <v>7</v>
      </c>
      <c r="AC16" s="503"/>
      <c r="AD16" s="501"/>
      <c r="AE16" s="364">
        <v>7</v>
      </c>
    </row>
    <row r="17" spans="1:31" ht="28.8" customHeight="1" x14ac:dyDescent="0.25">
      <c r="A17" s="830" t="s">
        <v>27</v>
      </c>
      <c r="B17" s="802" t="s">
        <v>184</v>
      </c>
      <c r="C17" s="919" t="s">
        <v>183</v>
      </c>
      <c r="E17" s="383">
        <v>3.3</v>
      </c>
      <c r="F17" s="129"/>
      <c r="G17" s="129"/>
      <c r="H17" s="131"/>
      <c r="I17" s="383">
        <v>3.31</v>
      </c>
      <c r="J17" s="129"/>
      <c r="K17" s="131"/>
      <c r="L17" s="267"/>
      <c r="M17" s="796"/>
      <c r="N17" s="383">
        <v>3.31</v>
      </c>
      <c r="O17" s="129"/>
      <c r="P17" s="131"/>
      <c r="Q17" s="383">
        <v>3.31</v>
      </c>
      <c r="R17" s="129"/>
      <c r="S17" s="131"/>
      <c r="T17" s="383">
        <v>3.31</v>
      </c>
      <c r="U17" s="129"/>
      <c r="V17" s="131"/>
      <c r="W17" s="383">
        <v>3.31</v>
      </c>
      <c r="X17" s="129"/>
      <c r="Y17" s="131"/>
      <c r="Z17" s="383">
        <v>3.31</v>
      </c>
      <c r="AA17" s="129"/>
      <c r="AB17" s="131"/>
      <c r="AC17" s="383">
        <v>3.31</v>
      </c>
      <c r="AD17" s="129"/>
      <c r="AE17" s="131"/>
    </row>
    <row r="18" spans="1:31" ht="53.4" thickBot="1" x14ac:dyDescent="0.3">
      <c r="A18" s="831"/>
      <c r="B18" s="806" t="s">
        <v>185</v>
      </c>
      <c r="C18" s="920"/>
      <c r="D18" s="490"/>
      <c r="E18" s="384"/>
      <c r="F18" s="386" t="s">
        <v>159</v>
      </c>
      <c r="G18" s="386"/>
      <c r="H18" s="387" t="s">
        <v>159</v>
      </c>
      <c r="I18" s="384"/>
      <c r="J18" s="386" t="s">
        <v>160</v>
      </c>
      <c r="K18" s="552" t="s">
        <v>160</v>
      </c>
      <c r="L18" s="682"/>
      <c r="M18" s="797"/>
      <c r="N18" s="384"/>
      <c r="O18" s="386">
        <v>5.64</v>
      </c>
      <c r="P18" s="387">
        <v>5.64</v>
      </c>
      <c r="Q18" s="384"/>
      <c r="R18" s="387">
        <v>5.75</v>
      </c>
      <c r="S18" s="387">
        <v>5.75</v>
      </c>
      <c r="T18" s="384"/>
      <c r="U18" s="387">
        <v>5.86</v>
      </c>
      <c r="V18" s="387">
        <v>5.86</v>
      </c>
      <c r="W18" s="384"/>
      <c r="X18" s="386">
        <v>5.97</v>
      </c>
      <c r="Y18" s="387">
        <v>5.97</v>
      </c>
      <c r="Z18" s="384"/>
      <c r="AA18" s="387">
        <v>6.08</v>
      </c>
      <c r="AB18" s="387">
        <v>6.08</v>
      </c>
      <c r="AC18" s="384"/>
      <c r="AD18" s="387">
        <v>6.2</v>
      </c>
      <c r="AE18" s="387">
        <v>6.2</v>
      </c>
    </row>
    <row r="19" spans="1:31" ht="13.8" customHeight="1" x14ac:dyDescent="0.25">
      <c r="A19" s="830" t="s">
        <v>26</v>
      </c>
      <c r="B19" s="807" t="s">
        <v>31</v>
      </c>
      <c r="C19" s="921" t="s">
        <v>176</v>
      </c>
      <c r="E19" s="401">
        <v>1.7310000000000001</v>
      </c>
      <c r="F19" s="45"/>
      <c r="G19" s="45"/>
      <c r="H19" s="272"/>
      <c r="I19" s="553">
        <v>1.7310000000000001</v>
      </c>
      <c r="J19" s="45"/>
      <c r="K19" s="46"/>
      <c r="L19" s="673"/>
      <c r="M19" s="798"/>
      <c r="N19" s="865">
        <v>5.798</v>
      </c>
      <c r="O19" s="866"/>
      <c r="P19" s="272"/>
      <c r="Q19" s="865">
        <v>5.798</v>
      </c>
      <c r="R19" s="866"/>
      <c r="S19" s="272"/>
      <c r="T19" s="865">
        <v>5.798</v>
      </c>
      <c r="U19" s="866"/>
      <c r="V19" s="272"/>
      <c r="W19" s="865">
        <v>5.798</v>
      </c>
      <c r="X19" s="866"/>
      <c r="Y19" s="272"/>
      <c r="Z19" s="865">
        <v>5.798</v>
      </c>
      <c r="AA19" s="866"/>
      <c r="AB19" s="272"/>
      <c r="AC19" s="865">
        <v>5.798</v>
      </c>
      <c r="AD19" s="866"/>
      <c r="AE19" s="46"/>
    </row>
    <row r="20" spans="1:31" x14ac:dyDescent="0.25">
      <c r="A20" s="912"/>
      <c r="B20" s="808" t="s">
        <v>38</v>
      </c>
      <c r="C20" s="922"/>
      <c r="E20" s="407"/>
      <c r="F20" s="402">
        <v>3.6230000000000002</v>
      </c>
      <c r="G20" s="402"/>
      <c r="H20" s="405"/>
      <c r="I20" s="407"/>
      <c r="J20" s="402">
        <v>3.6230000000000002</v>
      </c>
      <c r="K20" s="409"/>
      <c r="L20" s="673"/>
      <c r="M20" s="799"/>
      <c r="N20" s="867"/>
      <c r="O20" s="868"/>
      <c r="P20" s="405"/>
      <c r="Q20" s="867"/>
      <c r="R20" s="868"/>
      <c r="S20" s="405"/>
      <c r="T20" s="867"/>
      <c r="U20" s="868"/>
      <c r="V20" s="405"/>
      <c r="W20" s="867"/>
      <c r="X20" s="868"/>
      <c r="Y20" s="405"/>
      <c r="Z20" s="867"/>
      <c r="AA20" s="868"/>
      <c r="AB20" s="405"/>
      <c r="AC20" s="867"/>
      <c r="AD20" s="868"/>
      <c r="AE20" s="409"/>
    </row>
    <row r="21" spans="1:31" x14ac:dyDescent="0.25">
      <c r="A21" s="912"/>
      <c r="B21" s="808" t="s">
        <v>39</v>
      </c>
      <c r="C21" s="922"/>
      <c r="E21" s="407"/>
      <c r="F21" s="402"/>
      <c r="G21" s="402">
        <v>5.798</v>
      </c>
      <c r="H21" s="405"/>
      <c r="I21" s="407"/>
      <c r="J21" s="402"/>
      <c r="K21" s="409"/>
      <c r="L21" s="673"/>
      <c r="M21" s="799"/>
      <c r="N21" s="869"/>
      <c r="O21" s="870"/>
      <c r="P21" s="405"/>
      <c r="Q21" s="869"/>
      <c r="R21" s="870"/>
      <c r="S21" s="405"/>
      <c r="T21" s="869"/>
      <c r="U21" s="870"/>
      <c r="V21" s="405"/>
      <c r="W21" s="869"/>
      <c r="X21" s="870"/>
      <c r="Y21" s="405"/>
      <c r="Z21" s="869"/>
      <c r="AA21" s="870"/>
      <c r="AB21" s="405"/>
      <c r="AC21" s="869"/>
      <c r="AD21" s="870"/>
      <c r="AE21" s="409"/>
    </row>
    <row r="22" spans="1:31" ht="13.8" thickBot="1" x14ac:dyDescent="0.3">
      <c r="A22" s="831"/>
      <c r="B22" s="805" t="s">
        <v>40</v>
      </c>
      <c r="C22" s="923"/>
      <c r="E22" s="408"/>
      <c r="F22" s="403"/>
      <c r="G22" s="403"/>
      <c r="H22" s="406">
        <v>8.9149999999999991</v>
      </c>
      <c r="I22" s="408"/>
      <c r="J22" s="403"/>
      <c r="K22" s="404">
        <v>8.9149999999999991</v>
      </c>
      <c r="L22" s="673"/>
      <c r="M22" s="800"/>
      <c r="N22" s="408"/>
      <c r="O22" s="403"/>
      <c r="P22" s="406">
        <v>8.9149999999999991</v>
      </c>
      <c r="Q22" s="408"/>
      <c r="R22" s="403"/>
      <c r="S22" s="406">
        <v>8.9149999999999991</v>
      </c>
      <c r="T22" s="408"/>
      <c r="U22" s="403"/>
      <c r="V22" s="406">
        <v>8.9149999999999991</v>
      </c>
      <c r="W22" s="408"/>
      <c r="X22" s="403"/>
      <c r="Y22" s="406">
        <v>8.9149999999999991</v>
      </c>
      <c r="Z22" s="408"/>
      <c r="AA22" s="403"/>
      <c r="AB22" s="406">
        <v>8.9149999999999991</v>
      </c>
      <c r="AC22" s="408"/>
      <c r="AD22" s="403"/>
      <c r="AE22" s="404">
        <v>8.9149999999999991</v>
      </c>
    </row>
    <row r="23" spans="1:31" ht="52.8" x14ac:dyDescent="0.25">
      <c r="A23" s="830" t="s">
        <v>28</v>
      </c>
      <c r="B23" s="802" t="s">
        <v>31</v>
      </c>
      <c r="C23" s="478" t="s">
        <v>150</v>
      </c>
      <c r="D23" s="789"/>
      <c r="E23" s="480">
        <v>3.4</v>
      </c>
      <c r="F23" s="299"/>
      <c r="G23" s="299"/>
      <c r="H23" s="319"/>
      <c r="I23" s="480">
        <v>3.4</v>
      </c>
      <c r="J23" s="299"/>
      <c r="K23" s="319"/>
      <c r="L23" s="74"/>
      <c r="N23" s="480">
        <v>5.44</v>
      </c>
      <c r="O23" s="481"/>
      <c r="P23" s="319"/>
      <c r="Q23" s="480">
        <v>5.44</v>
      </c>
      <c r="R23" s="481"/>
      <c r="S23" s="319"/>
      <c r="T23" s="480">
        <v>5.44</v>
      </c>
      <c r="U23" s="481"/>
      <c r="V23" s="319"/>
      <c r="W23" s="480">
        <v>5.44</v>
      </c>
      <c r="X23" s="481"/>
      <c r="Y23" s="319"/>
      <c r="Z23" s="480">
        <v>5.44</v>
      </c>
      <c r="AA23" s="481"/>
      <c r="AB23" s="319"/>
      <c r="AC23" s="480">
        <v>5.44</v>
      </c>
      <c r="AD23" s="481"/>
      <c r="AE23" s="319"/>
    </row>
    <row r="24" spans="1:31" x14ac:dyDescent="0.25">
      <c r="A24" s="912"/>
      <c r="B24" s="808" t="s">
        <v>32</v>
      </c>
      <c r="C24" s="479" t="s">
        <v>152</v>
      </c>
      <c r="D24" s="790"/>
      <c r="E24" s="468">
        <v>2.08</v>
      </c>
      <c r="F24" s="466"/>
      <c r="G24" s="91"/>
      <c r="H24" s="92"/>
      <c r="I24" s="545">
        <v>2.08</v>
      </c>
      <c r="J24" s="466"/>
      <c r="K24" s="92"/>
      <c r="L24" s="74"/>
      <c r="N24" s="468"/>
      <c r="O24" s="466"/>
      <c r="P24" s="92"/>
      <c r="Q24" s="468"/>
      <c r="R24" s="466"/>
      <c r="S24" s="92"/>
      <c r="T24" s="468"/>
      <c r="U24" s="466"/>
      <c r="V24" s="92"/>
      <c r="W24" s="468"/>
      <c r="X24" s="466"/>
      <c r="Y24" s="92"/>
      <c r="Z24" s="468"/>
      <c r="AA24" s="466"/>
      <c r="AB24" s="92"/>
      <c r="AC24" s="468"/>
      <c r="AD24" s="466"/>
      <c r="AE24" s="92"/>
    </row>
    <row r="25" spans="1:31" ht="66" x14ac:dyDescent="0.25">
      <c r="A25" s="912"/>
      <c r="B25" s="808" t="s">
        <v>33</v>
      </c>
      <c r="C25" s="479" t="s">
        <v>151</v>
      </c>
      <c r="D25" s="790"/>
      <c r="E25" s="468"/>
      <c r="F25" s="481">
        <v>5.2</v>
      </c>
      <c r="G25" s="320"/>
      <c r="H25" s="321"/>
      <c r="I25" s="468"/>
      <c r="J25" s="481">
        <v>5.2</v>
      </c>
      <c r="K25" s="321"/>
      <c r="L25" s="365"/>
      <c r="N25" s="468"/>
      <c r="O25" s="481">
        <v>8.32</v>
      </c>
      <c r="P25" s="776">
        <v>20.16</v>
      </c>
      <c r="Q25" s="468"/>
      <c r="R25" s="481">
        <v>8.32</v>
      </c>
      <c r="S25" s="776">
        <v>20.16</v>
      </c>
      <c r="T25" s="468"/>
      <c r="U25" s="481">
        <v>8.32</v>
      </c>
      <c r="V25" s="776">
        <v>20.16</v>
      </c>
      <c r="W25" s="468"/>
      <c r="X25" s="481">
        <v>8.32</v>
      </c>
      <c r="Y25" s="776">
        <v>20.16</v>
      </c>
      <c r="Z25" s="468"/>
      <c r="AA25" s="481">
        <v>8.32</v>
      </c>
      <c r="AB25" s="776">
        <v>20.16</v>
      </c>
      <c r="AC25" s="468"/>
      <c r="AD25" s="481">
        <v>8.32</v>
      </c>
      <c r="AE25" s="776">
        <v>20.16</v>
      </c>
    </row>
    <row r="26" spans="1:31" ht="13.8" thickBot="1" x14ac:dyDescent="0.3">
      <c r="A26" s="831"/>
      <c r="B26" s="805" t="s">
        <v>15</v>
      </c>
      <c r="C26" s="814"/>
      <c r="E26" s="322"/>
      <c r="F26" s="323"/>
      <c r="G26" s="323"/>
      <c r="H26" s="482">
        <v>14.4</v>
      </c>
      <c r="I26" s="322"/>
      <c r="J26" s="323"/>
      <c r="K26" s="482">
        <v>14.4</v>
      </c>
      <c r="L26" s="267"/>
      <c r="N26" s="322"/>
      <c r="O26" s="323"/>
      <c r="P26" s="482"/>
      <c r="Q26" s="322"/>
      <c r="R26" s="323"/>
      <c r="S26" s="482"/>
      <c r="T26" s="322"/>
      <c r="U26" s="323"/>
      <c r="V26" s="482"/>
      <c r="W26" s="322"/>
      <c r="X26" s="323"/>
      <c r="Y26" s="482"/>
      <c r="Z26" s="322"/>
      <c r="AA26" s="323"/>
      <c r="AB26" s="482"/>
      <c r="AC26" s="322"/>
      <c r="AD26" s="323"/>
      <c r="AE26" s="482"/>
    </row>
    <row r="27" spans="1:31" ht="13.8" x14ac:dyDescent="0.25">
      <c r="A27" s="830" t="s">
        <v>29</v>
      </c>
      <c r="B27" s="802" t="s">
        <v>42</v>
      </c>
      <c r="C27" s="913" t="s">
        <v>167</v>
      </c>
      <c r="D27" s="809"/>
      <c r="E27" s="144">
        <v>3</v>
      </c>
      <c r="F27" s="143"/>
      <c r="G27" s="143"/>
      <c r="H27" s="145"/>
      <c r="I27" s="144">
        <v>3</v>
      </c>
      <c r="J27" s="143"/>
      <c r="K27" s="145"/>
      <c r="L27" s="183"/>
      <c r="M27" s="508"/>
      <c r="N27" s="144">
        <v>3</v>
      </c>
      <c r="O27" s="143"/>
      <c r="P27" s="145"/>
      <c r="Q27" s="144">
        <v>3</v>
      </c>
      <c r="R27" s="143"/>
      <c r="S27" s="145"/>
      <c r="T27" s="144">
        <v>3</v>
      </c>
      <c r="U27" s="143"/>
      <c r="V27" s="145"/>
      <c r="W27" s="144">
        <v>3</v>
      </c>
      <c r="X27" s="143"/>
      <c r="Y27" s="145"/>
      <c r="Z27" s="144">
        <v>3</v>
      </c>
      <c r="AA27" s="143"/>
      <c r="AB27" s="145"/>
      <c r="AC27" s="144">
        <v>3</v>
      </c>
      <c r="AD27" s="143"/>
      <c r="AE27" s="145"/>
    </row>
    <row r="28" spans="1:31" ht="13.8" x14ac:dyDescent="0.25">
      <c r="A28" s="912"/>
      <c r="B28" s="803" t="s">
        <v>43</v>
      </c>
      <c r="C28" s="914"/>
      <c r="D28" s="810"/>
      <c r="E28" s="147"/>
      <c r="F28" s="146">
        <v>4.66</v>
      </c>
      <c r="G28" s="146"/>
      <c r="H28" s="148"/>
      <c r="I28" s="147"/>
      <c r="J28" s="146">
        <v>4.66</v>
      </c>
      <c r="K28" s="148"/>
      <c r="L28" s="183"/>
      <c r="M28" s="509"/>
      <c r="N28" s="147"/>
      <c r="O28" s="146">
        <v>4.66</v>
      </c>
      <c r="P28" s="148"/>
      <c r="Q28" s="147"/>
      <c r="R28" s="146">
        <v>4.66</v>
      </c>
      <c r="S28" s="148"/>
      <c r="T28" s="147"/>
      <c r="U28" s="146">
        <v>4.66</v>
      </c>
      <c r="V28" s="148"/>
      <c r="W28" s="147"/>
      <c r="X28" s="146">
        <v>4.66</v>
      </c>
      <c r="Y28" s="148"/>
      <c r="Z28" s="147"/>
      <c r="AA28" s="146">
        <v>4.66</v>
      </c>
      <c r="AB28" s="148"/>
      <c r="AC28" s="147"/>
      <c r="AD28" s="146">
        <v>4.66</v>
      </c>
      <c r="AE28" s="148"/>
    </row>
    <row r="29" spans="1:31" ht="13.8" x14ac:dyDescent="0.25">
      <c r="A29" s="912"/>
      <c r="B29" s="803" t="s">
        <v>44</v>
      </c>
      <c r="C29" s="914" t="s">
        <v>168</v>
      </c>
      <c r="D29" s="811"/>
      <c r="E29" s="147">
        <v>3</v>
      </c>
      <c r="F29" s="146"/>
      <c r="G29" s="146"/>
      <c r="H29" s="148"/>
      <c r="I29" s="147">
        <v>3</v>
      </c>
      <c r="J29" s="146"/>
      <c r="K29" s="148"/>
      <c r="L29" s="183"/>
      <c r="M29" s="522"/>
      <c r="N29" s="147">
        <v>3</v>
      </c>
      <c r="O29" s="146"/>
      <c r="P29" s="148"/>
      <c r="Q29" s="147">
        <v>3</v>
      </c>
      <c r="R29" s="146"/>
      <c r="S29" s="148"/>
      <c r="T29" s="147">
        <v>3</v>
      </c>
      <c r="U29" s="146"/>
      <c r="V29" s="148"/>
      <c r="W29" s="147">
        <v>3</v>
      </c>
      <c r="X29" s="146"/>
      <c r="Y29" s="148"/>
      <c r="Z29" s="147">
        <v>3</v>
      </c>
      <c r="AA29" s="146"/>
      <c r="AB29" s="148"/>
      <c r="AC29" s="147">
        <v>3</v>
      </c>
      <c r="AD29" s="146"/>
      <c r="AE29" s="148"/>
    </row>
    <row r="30" spans="1:31" ht="13.8" x14ac:dyDescent="0.25">
      <c r="A30" s="912"/>
      <c r="B30" s="803" t="s">
        <v>49</v>
      </c>
      <c r="C30" s="914"/>
      <c r="D30" s="810"/>
      <c r="E30" s="147"/>
      <c r="F30" s="146">
        <v>4.66</v>
      </c>
      <c r="G30" s="146"/>
      <c r="H30" s="148"/>
      <c r="I30" s="147"/>
      <c r="J30" s="146">
        <v>4.66</v>
      </c>
      <c r="K30" s="148"/>
      <c r="L30" s="183"/>
      <c r="M30" s="509"/>
      <c r="N30" s="147"/>
      <c r="O30" s="146">
        <v>4.66</v>
      </c>
      <c r="P30" s="148"/>
      <c r="Q30" s="147"/>
      <c r="R30" s="146">
        <v>4.66</v>
      </c>
      <c r="S30" s="148"/>
      <c r="T30" s="147"/>
      <c r="U30" s="146">
        <v>4.66</v>
      </c>
      <c r="V30" s="148"/>
      <c r="W30" s="147"/>
      <c r="X30" s="146">
        <v>4.66</v>
      </c>
      <c r="Y30" s="148"/>
      <c r="Z30" s="147"/>
      <c r="AA30" s="146">
        <v>4.66</v>
      </c>
      <c r="AB30" s="148"/>
      <c r="AC30" s="147"/>
      <c r="AD30" s="146">
        <v>4.66</v>
      </c>
      <c r="AE30" s="148"/>
    </row>
    <row r="31" spans="1:31" ht="13.8" x14ac:dyDescent="0.25">
      <c r="A31" s="912"/>
      <c r="B31" s="803" t="s">
        <v>45</v>
      </c>
      <c r="C31" s="914" t="s">
        <v>169</v>
      </c>
      <c r="D31" s="810" t="s">
        <v>31</v>
      </c>
      <c r="E31" s="147"/>
      <c r="F31" s="146"/>
      <c r="G31" s="146"/>
      <c r="H31" s="148">
        <v>6.8310000000000004</v>
      </c>
      <c r="I31" s="147"/>
      <c r="J31" s="146"/>
      <c r="K31" s="148">
        <v>6.8310000000000004</v>
      </c>
      <c r="L31" s="183"/>
      <c r="M31" s="509" t="s">
        <v>31</v>
      </c>
      <c r="N31" s="147"/>
      <c r="O31" s="146"/>
      <c r="P31" s="925">
        <v>6.8310000000000004</v>
      </c>
      <c r="Q31" s="147"/>
      <c r="R31" s="146"/>
      <c r="S31" s="925">
        <v>6.8310000000000004</v>
      </c>
      <c r="T31" s="147"/>
      <c r="U31" s="146"/>
      <c r="V31" s="925">
        <v>6.8310000000000004</v>
      </c>
      <c r="W31" s="147"/>
      <c r="X31" s="146"/>
      <c r="Y31" s="925">
        <v>6.8310000000000004</v>
      </c>
      <c r="Z31" s="147"/>
      <c r="AA31" s="146"/>
      <c r="AB31" s="925">
        <v>6.8310000000000004</v>
      </c>
      <c r="AC31" s="147"/>
      <c r="AD31" s="146"/>
      <c r="AE31" s="925">
        <v>6.8310000000000004</v>
      </c>
    </row>
    <row r="32" spans="1:31" ht="13.8" x14ac:dyDescent="0.25">
      <c r="A32" s="912"/>
      <c r="B32" s="803" t="s">
        <v>46</v>
      </c>
      <c r="C32" s="914"/>
      <c r="D32" s="810" t="s">
        <v>33</v>
      </c>
      <c r="E32" s="147"/>
      <c r="F32" s="146"/>
      <c r="G32" s="146"/>
      <c r="H32" s="148">
        <v>6.8310000000000004</v>
      </c>
      <c r="I32" s="147"/>
      <c r="J32" s="146"/>
      <c r="K32" s="148">
        <v>6.8310000000000004</v>
      </c>
      <c r="L32" s="183"/>
      <c r="M32" s="509" t="s">
        <v>33</v>
      </c>
      <c r="N32" s="147"/>
      <c r="O32" s="146"/>
      <c r="P32" s="926"/>
      <c r="Q32" s="147"/>
      <c r="R32" s="146"/>
      <c r="S32" s="926"/>
      <c r="T32" s="147"/>
      <c r="U32" s="146"/>
      <c r="V32" s="926"/>
      <c r="W32" s="147"/>
      <c r="X32" s="146"/>
      <c r="Y32" s="926"/>
      <c r="Z32" s="147"/>
      <c r="AA32" s="146"/>
      <c r="AB32" s="926"/>
      <c r="AC32" s="147"/>
      <c r="AD32" s="146"/>
      <c r="AE32" s="926"/>
    </row>
    <row r="33" spans="1:31" ht="13.8" x14ac:dyDescent="0.25">
      <c r="A33" s="912"/>
      <c r="B33" s="803" t="s">
        <v>47</v>
      </c>
      <c r="C33" s="914" t="s">
        <v>170</v>
      </c>
      <c r="D33" s="810" t="s">
        <v>31</v>
      </c>
      <c r="E33" s="147"/>
      <c r="F33" s="146"/>
      <c r="G33" s="146"/>
      <c r="H33" s="148">
        <v>6.8310000000000004</v>
      </c>
      <c r="I33" s="147"/>
      <c r="J33" s="146"/>
      <c r="K33" s="148">
        <v>6.8310000000000004</v>
      </c>
      <c r="L33" s="183"/>
      <c r="M33" s="509" t="s">
        <v>31</v>
      </c>
      <c r="N33" s="147"/>
      <c r="O33" s="146"/>
      <c r="P33" s="926"/>
      <c r="Q33" s="147"/>
      <c r="R33" s="146"/>
      <c r="S33" s="926"/>
      <c r="T33" s="147"/>
      <c r="U33" s="146"/>
      <c r="V33" s="926"/>
      <c r="W33" s="147"/>
      <c r="X33" s="146"/>
      <c r="Y33" s="926"/>
      <c r="Z33" s="147"/>
      <c r="AA33" s="146"/>
      <c r="AB33" s="926"/>
      <c r="AC33" s="147"/>
      <c r="AD33" s="146"/>
      <c r="AE33" s="926"/>
    </row>
    <row r="34" spans="1:31" ht="14.4" thickBot="1" x14ac:dyDescent="0.3">
      <c r="A34" s="912"/>
      <c r="B34" s="803" t="s">
        <v>48</v>
      </c>
      <c r="C34" s="915"/>
      <c r="D34" s="810" t="s">
        <v>33</v>
      </c>
      <c r="E34" s="147"/>
      <c r="F34" s="146"/>
      <c r="G34" s="146"/>
      <c r="H34" s="148">
        <v>6.8310000000000004</v>
      </c>
      <c r="I34" s="147"/>
      <c r="J34" s="146"/>
      <c r="K34" s="148">
        <v>6.8310000000000004</v>
      </c>
      <c r="L34" s="183"/>
      <c r="M34" s="509" t="s">
        <v>33</v>
      </c>
      <c r="N34" s="147"/>
      <c r="O34" s="146"/>
      <c r="P34" s="927"/>
      <c r="Q34" s="147"/>
      <c r="R34" s="146"/>
      <c r="S34" s="927"/>
      <c r="T34" s="147"/>
      <c r="U34" s="146"/>
      <c r="V34" s="927"/>
      <c r="W34" s="147"/>
      <c r="X34" s="146"/>
      <c r="Y34" s="927"/>
      <c r="Z34" s="147"/>
      <c r="AA34" s="146"/>
      <c r="AB34" s="927"/>
      <c r="AC34" s="147"/>
      <c r="AD34" s="146"/>
      <c r="AE34" s="927"/>
    </row>
  </sheetData>
  <mergeCells count="40">
    <mergeCell ref="AE31:AE34"/>
    <mergeCell ref="Z19:AA21"/>
    <mergeCell ref="AC19:AD21"/>
    <mergeCell ref="P31:P34"/>
    <mergeCell ref="S31:S34"/>
    <mergeCell ref="V31:V34"/>
    <mergeCell ref="Y31:Y34"/>
    <mergeCell ref="AB31:AB34"/>
    <mergeCell ref="E2:H2"/>
    <mergeCell ref="C3:C9"/>
    <mergeCell ref="C17:C18"/>
    <mergeCell ref="C19:C22"/>
    <mergeCell ref="AF7:AF8"/>
    <mergeCell ref="N19:O21"/>
    <mergeCell ref="A27:A34"/>
    <mergeCell ref="A10:A16"/>
    <mergeCell ref="C27:C28"/>
    <mergeCell ref="C29:C30"/>
    <mergeCell ref="C31:C32"/>
    <mergeCell ref="C33:C34"/>
    <mergeCell ref="A1:B1"/>
    <mergeCell ref="A2:B2"/>
    <mergeCell ref="A17:A18"/>
    <mergeCell ref="A19:A22"/>
    <mergeCell ref="A23:A26"/>
    <mergeCell ref="A3:A9"/>
    <mergeCell ref="E4:E5"/>
    <mergeCell ref="H4:H5"/>
    <mergeCell ref="I4:I5"/>
    <mergeCell ref="K4:K5"/>
    <mergeCell ref="N2:P2"/>
    <mergeCell ref="Q2:S2"/>
    <mergeCell ref="I2:K2"/>
    <mergeCell ref="T2:V2"/>
    <mergeCell ref="W2:Y2"/>
    <mergeCell ref="Z2:AB2"/>
    <mergeCell ref="AC2:AE2"/>
    <mergeCell ref="Q19:R21"/>
    <mergeCell ref="T19:U21"/>
    <mergeCell ref="W19:X21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baseColWidth="10" defaultRowHeight="13.2" x14ac:dyDescent="0.25"/>
  <cols>
    <col min="1" max="1" width="14.88671875" customWidth="1"/>
  </cols>
  <sheetData>
    <row r="1" spans="1:10" ht="39.6" customHeight="1" x14ac:dyDescent="0.25">
      <c r="A1" s="769" t="s">
        <v>58</v>
      </c>
    </row>
    <row r="2" spans="1:10" ht="25.8" customHeight="1" thickBot="1" x14ac:dyDescent="0.3"/>
    <row r="3" spans="1:10" ht="13.8" thickBot="1" x14ac:dyDescent="0.3">
      <c r="A3" s="1"/>
      <c r="B3" s="52">
        <v>2023</v>
      </c>
      <c r="C3" s="67">
        <v>2024</v>
      </c>
      <c r="D3" s="607"/>
      <c r="E3" s="142">
        <v>2025</v>
      </c>
      <c r="F3" s="52">
        <v>2026</v>
      </c>
      <c r="G3" s="52">
        <v>2027</v>
      </c>
      <c r="H3" s="52">
        <v>2028</v>
      </c>
      <c r="I3" s="52">
        <v>2029</v>
      </c>
      <c r="J3" s="52">
        <v>2030</v>
      </c>
    </row>
    <row r="4" spans="1:10" ht="14.4" thickBot="1" x14ac:dyDescent="0.3">
      <c r="A4" s="62"/>
      <c r="B4" s="52" t="s">
        <v>59</v>
      </c>
      <c r="C4" s="67" t="s">
        <v>59</v>
      </c>
      <c r="D4" s="607"/>
      <c r="E4" s="142" t="s">
        <v>59</v>
      </c>
      <c r="F4" s="52" t="s">
        <v>59</v>
      </c>
      <c r="G4" s="52" t="s">
        <v>59</v>
      </c>
      <c r="H4" s="52" t="s">
        <v>59</v>
      </c>
      <c r="I4" s="52" t="s">
        <v>59</v>
      </c>
      <c r="J4" s="52" t="s">
        <v>59</v>
      </c>
    </row>
    <row r="5" spans="1:10" ht="13.8" thickBot="1" x14ac:dyDescent="0.3">
      <c r="A5" s="67" t="s">
        <v>60</v>
      </c>
      <c r="B5" s="54">
        <v>0.5</v>
      </c>
      <c r="C5" s="151">
        <v>0.5</v>
      </c>
      <c r="D5" s="607"/>
      <c r="E5" s="635">
        <v>0.5</v>
      </c>
      <c r="F5" s="635">
        <v>0.5</v>
      </c>
      <c r="G5" s="635">
        <v>0.5</v>
      </c>
      <c r="H5" s="635">
        <v>0.5</v>
      </c>
      <c r="I5" s="635">
        <v>0.5</v>
      </c>
      <c r="J5" s="635">
        <v>0.5</v>
      </c>
    </row>
    <row r="6" spans="1:10" ht="13.8" thickBot="1" x14ac:dyDescent="0.3">
      <c r="A6" s="96" t="s">
        <v>24</v>
      </c>
      <c r="B6" s="55">
        <v>0.97</v>
      </c>
      <c r="C6" s="631">
        <v>0.97</v>
      </c>
      <c r="D6" s="607"/>
      <c r="E6" s="158">
        <v>0.97</v>
      </c>
      <c r="F6" s="55">
        <v>0.97</v>
      </c>
      <c r="G6" s="55">
        <v>0.97</v>
      </c>
      <c r="H6" s="55">
        <v>0.97</v>
      </c>
      <c r="I6" s="55">
        <v>0.97</v>
      </c>
      <c r="J6" s="604">
        <v>0.97</v>
      </c>
    </row>
    <row r="7" spans="1:10" ht="13.8" thickBot="1" x14ac:dyDescent="0.3">
      <c r="A7" s="67" t="s">
        <v>27</v>
      </c>
      <c r="B7" s="56">
        <v>0.80400000000000005</v>
      </c>
      <c r="C7" s="632">
        <v>0.80400000000000005</v>
      </c>
      <c r="D7" s="607"/>
      <c r="E7" s="287"/>
      <c r="F7" s="56"/>
      <c r="G7" s="56"/>
      <c r="H7" s="56"/>
      <c r="I7" s="56"/>
      <c r="J7" s="605"/>
    </row>
    <row r="8" spans="1:10" ht="13.8" thickBot="1" x14ac:dyDescent="0.3">
      <c r="A8" s="67" t="s">
        <v>26</v>
      </c>
      <c r="B8" s="57">
        <v>0.36</v>
      </c>
      <c r="C8" s="633">
        <v>0.36</v>
      </c>
      <c r="D8" s="607"/>
      <c r="E8" s="633">
        <v>0.36</v>
      </c>
      <c r="F8" s="633">
        <v>0.36</v>
      </c>
      <c r="G8" s="633">
        <v>0.36</v>
      </c>
      <c r="H8" s="633">
        <v>0.36</v>
      </c>
      <c r="I8" s="633">
        <v>0.36</v>
      </c>
      <c r="J8" s="633">
        <v>0.36</v>
      </c>
    </row>
    <row r="9" spans="1:10" ht="13.8" thickBot="1" x14ac:dyDescent="0.3">
      <c r="A9" s="67" t="s">
        <v>28</v>
      </c>
      <c r="B9" s="496">
        <v>0.50700000000000001</v>
      </c>
      <c r="C9" s="634">
        <v>0.50700000000000001</v>
      </c>
      <c r="D9" s="613"/>
      <c r="E9" s="636"/>
      <c r="F9" s="496"/>
      <c r="G9" s="496"/>
      <c r="H9" s="496"/>
      <c r="I9" s="496"/>
      <c r="J9" s="606"/>
    </row>
    <row r="10" spans="1:10" ht="13.8" thickBot="1" x14ac:dyDescent="0.3">
      <c r="A10" s="67" t="s">
        <v>29</v>
      </c>
      <c r="B10" s="712">
        <v>1.1000000000000001</v>
      </c>
      <c r="C10" s="712">
        <v>1.1000000000000001</v>
      </c>
      <c r="D10" s="63" t="s">
        <v>142</v>
      </c>
      <c r="E10" s="712">
        <v>1.1000000000000001</v>
      </c>
      <c r="F10" s="712">
        <v>1.1000000000000001</v>
      </c>
      <c r="G10" s="712">
        <v>1.1000000000000001</v>
      </c>
      <c r="H10" s="712">
        <v>1.1000000000000001</v>
      </c>
      <c r="I10" s="712">
        <v>1.1000000000000001</v>
      </c>
      <c r="J10" s="712">
        <v>1.1000000000000001</v>
      </c>
    </row>
    <row r="11" spans="1:10" ht="13.8" thickBot="1" x14ac:dyDescent="0.3">
      <c r="B11" s="713">
        <v>1.65</v>
      </c>
      <c r="C11" s="713">
        <v>1.65</v>
      </c>
      <c r="D11" s="63" t="s">
        <v>141</v>
      </c>
      <c r="E11" s="713">
        <v>1.65</v>
      </c>
      <c r="F11" s="713">
        <v>1.65</v>
      </c>
      <c r="G11" s="713">
        <v>1.65</v>
      </c>
      <c r="H11" s="713">
        <v>1.65</v>
      </c>
      <c r="I11" s="713">
        <v>1.65</v>
      </c>
      <c r="J11" s="713">
        <v>1.65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1"/>
  <sheetViews>
    <sheetView workbookViewId="0">
      <pane xSplit="1" topLeftCell="O1" activePane="topRight" state="frozen"/>
      <selection pane="topRight" activeCell="X6" sqref="X6"/>
    </sheetView>
  </sheetViews>
  <sheetFormatPr baseColWidth="10" defaultRowHeight="13.2" x14ac:dyDescent="0.25"/>
  <cols>
    <col min="8" max="9" width="15.44140625" customWidth="1"/>
  </cols>
  <sheetData>
    <row r="1" spans="1:23" ht="28.2" customHeight="1" thickBot="1" x14ac:dyDescent="0.3"/>
    <row r="2" spans="1:23" ht="27" customHeight="1" thickBot="1" x14ac:dyDescent="0.3">
      <c r="A2" s="175" t="s">
        <v>61</v>
      </c>
    </row>
    <row r="3" spans="1:23" ht="27.6" customHeight="1" thickBot="1" x14ac:dyDescent="0.3">
      <c r="A3" s="63"/>
    </row>
    <row r="4" spans="1:23" ht="16.2" thickBot="1" x14ac:dyDescent="0.3">
      <c r="A4" s="175"/>
      <c r="B4" s="64"/>
      <c r="C4" s="100">
        <v>2008</v>
      </c>
      <c r="D4" s="100">
        <v>2009</v>
      </c>
      <c r="E4" s="100">
        <v>2010</v>
      </c>
      <c r="F4" s="100">
        <v>2011</v>
      </c>
      <c r="G4" s="100">
        <v>2012</v>
      </c>
      <c r="H4" s="101" t="s">
        <v>62</v>
      </c>
      <c r="I4" s="168"/>
      <c r="J4" s="100">
        <v>2013</v>
      </c>
      <c r="K4" s="100">
        <v>2014</v>
      </c>
      <c r="L4" s="100">
        <v>2015</v>
      </c>
      <c r="M4" s="100">
        <v>2016</v>
      </c>
      <c r="N4" s="100">
        <v>2017</v>
      </c>
      <c r="O4" s="100">
        <v>2018</v>
      </c>
      <c r="Q4" s="52">
        <v>2019</v>
      </c>
      <c r="R4" s="52">
        <v>2020</v>
      </c>
      <c r="S4" s="52">
        <v>2021</v>
      </c>
      <c r="T4" s="52">
        <v>2022</v>
      </c>
      <c r="U4" s="52">
        <v>2023</v>
      </c>
      <c r="V4" s="52">
        <v>2024</v>
      </c>
    </row>
    <row r="5" spans="1:23" ht="16.2" thickBot="1" x14ac:dyDescent="0.3">
      <c r="A5" s="66" t="s">
        <v>60</v>
      </c>
      <c r="B5" s="54"/>
      <c r="C5" s="54">
        <v>150</v>
      </c>
      <c r="D5" s="54">
        <v>150</v>
      </c>
      <c r="E5" s="54">
        <v>150</v>
      </c>
      <c r="F5" s="54">
        <v>150</v>
      </c>
      <c r="G5" s="54">
        <v>150</v>
      </c>
      <c r="H5" s="54"/>
      <c r="I5" s="163"/>
      <c r="J5" s="54">
        <v>150</v>
      </c>
      <c r="K5" s="54">
        <v>150</v>
      </c>
      <c r="L5" s="54">
        <v>150</v>
      </c>
      <c r="M5" s="54">
        <v>150</v>
      </c>
      <c r="N5" s="54">
        <v>150</v>
      </c>
      <c r="O5" s="54">
        <v>150</v>
      </c>
      <c r="Q5" s="54">
        <v>150</v>
      </c>
      <c r="R5" s="54">
        <v>150</v>
      </c>
      <c r="S5" s="54"/>
      <c r="T5" s="54"/>
      <c r="U5" s="54"/>
      <c r="V5" s="54"/>
    </row>
    <row r="6" spans="1:23" ht="50.25" customHeight="1" thickBot="1" x14ac:dyDescent="0.3">
      <c r="A6" s="928" t="s">
        <v>24</v>
      </c>
      <c r="B6" s="55" t="s">
        <v>63</v>
      </c>
      <c r="C6" s="55">
        <v>150</v>
      </c>
      <c r="D6" s="55">
        <v>150</v>
      </c>
      <c r="E6" s="55">
        <v>150</v>
      </c>
      <c r="F6" s="55">
        <v>150</v>
      </c>
      <c r="G6" s="55">
        <v>150</v>
      </c>
      <c r="H6" s="102" t="s">
        <v>109</v>
      </c>
      <c r="I6" s="169"/>
      <c r="J6" s="55">
        <v>150</v>
      </c>
      <c r="K6" s="55">
        <v>150</v>
      </c>
      <c r="L6" s="55">
        <v>150</v>
      </c>
      <c r="M6" s="55">
        <v>150</v>
      </c>
      <c r="N6" s="55">
        <v>150</v>
      </c>
      <c r="O6" s="55">
        <v>150</v>
      </c>
      <c r="Q6" s="55">
        <v>150</v>
      </c>
      <c r="R6" s="55">
        <v>150</v>
      </c>
      <c r="S6" s="55"/>
      <c r="T6" s="55"/>
      <c r="U6" s="55"/>
      <c r="V6" s="55"/>
      <c r="W6" s="492"/>
    </row>
    <row r="7" spans="1:23" ht="53.25" customHeight="1" thickBot="1" x14ac:dyDescent="0.3">
      <c r="A7" s="929"/>
      <c r="B7" s="55" t="s">
        <v>66</v>
      </c>
      <c r="C7" s="55">
        <v>50</v>
      </c>
      <c r="D7" s="55">
        <v>50</v>
      </c>
      <c r="E7" s="55">
        <v>50</v>
      </c>
      <c r="F7" s="55">
        <v>50</v>
      </c>
      <c r="G7" s="55">
        <v>50</v>
      </c>
      <c r="H7" s="102" t="s">
        <v>64</v>
      </c>
      <c r="I7" s="169"/>
      <c r="J7" s="55">
        <v>51</v>
      </c>
      <c r="K7" s="55">
        <v>52</v>
      </c>
      <c r="L7" s="55">
        <v>53</v>
      </c>
      <c r="M7" s="55">
        <v>54</v>
      </c>
      <c r="N7" s="55">
        <v>55</v>
      </c>
      <c r="O7" s="55">
        <v>56</v>
      </c>
      <c r="Q7" s="55">
        <v>56</v>
      </c>
      <c r="R7" s="55">
        <v>56</v>
      </c>
      <c r="S7" s="55"/>
      <c r="T7" s="55"/>
      <c r="U7" s="55"/>
      <c r="V7" s="55"/>
    </row>
    <row r="8" spans="1:23" ht="16.2" thickBot="1" x14ac:dyDescent="0.3">
      <c r="A8" s="66" t="s">
        <v>27</v>
      </c>
      <c r="B8" s="56"/>
      <c r="C8" s="56"/>
      <c r="D8" s="56">
        <v>70.7</v>
      </c>
      <c r="E8" s="56"/>
      <c r="F8" s="56">
        <v>73.599999999999994</v>
      </c>
      <c r="G8" s="97">
        <v>75</v>
      </c>
      <c r="H8" s="97"/>
      <c r="I8" s="167"/>
      <c r="J8" s="56">
        <v>74</v>
      </c>
      <c r="K8" s="56">
        <v>73</v>
      </c>
      <c r="L8" s="56">
        <v>72</v>
      </c>
      <c r="M8" s="56">
        <v>71</v>
      </c>
      <c r="N8" s="56">
        <v>70</v>
      </c>
      <c r="O8" s="56">
        <v>69</v>
      </c>
      <c r="Q8" s="56">
        <v>69</v>
      </c>
      <c r="R8" s="56"/>
      <c r="S8" s="56"/>
      <c r="T8" s="56"/>
      <c r="U8" s="56"/>
      <c r="V8" s="56"/>
    </row>
    <row r="9" spans="1:23" ht="16.2" thickBot="1" x14ac:dyDescent="0.3">
      <c r="A9" s="66" t="s">
        <v>26</v>
      </c>
      <c r="B9" s="98"/>
      <c r="C9" s="98"/>
      <c r="D9" s="98"/>
      <c r="E9" s="98"/>
      <c r="F9" s="98">
        <v>75</v>
      </c>
      <c r="G9" s="98">
        <v>75</v>
      </c>
      <c r="H9" s="98"/>
      <c r="I9" s="167"/>
      <c r="J9" s="57">
        <v>77.25</v>
      </c>
      <c r="K9" s="57">
        <v>79.567999999999998</v>
      </c>
      <c r="L9" s="57">
        <v>81.954999999999998</v>
      </c>
      <c r="M9" s="57">
        <v>84.414000000000001</v>
      </c>
      <c r="N9" s="57">
        <v>86.945999999999998</v>
      </c>
      <c r="O9" s="57">
        <v>89.554000000000002</v>
      </c>
      <c r="Q9" s="57">
        <v>80.599999999999994</v>
      </c>
      <c r="R9" s="57">
        <v>80.599999999999994</v>
      </c>
      <c r="S9" s="57"/>
      <c r="T9" s="57"/>
      <c r="U9" s="57"/>
      <c r="V9" s="57"/>
    </row>
    <row r="10" spans="1:23" ht="16.2" thickBot="1" x14ac:dyDescent="0.3">
      <c r="A10" s="66" t="s">
        <v>28</v>
      </c>
      <c r="B10" s="58"/>
      <c r="C10" s="58"/>
      <c r="D10" s="58"/>
      <c r="E10" s="58"/>
      <c r="F10" s="58">
        <v>150</v>
      </c>
      <c r="G10" s="58">
        <v>150</v>
      </c>
      <c r="H10" s="58"/>
      <c r="I10" s="163"/>
      <c r="J10" s="58"/>
      <c r="K10" s="58"/>
      <c r="L10" s="58"/>
      <c r="M10" s="58"/>
      <c r="N10" s="58"/>
      <c r="O10" s="58"/>
      <c r="Q10" s="58">
        <v>150</v>
      </c>
      <c r="R10" s="58">
        <v>150</v>
      </c>
      <c r="S10" s="58"/>
      <c r="T10" s="58"/>
      <c r="U10" s="58"/>
      <c r="V10" s="58"/>
    </row>
    <row r="11" spans="1:23" ht="16.2" thickBot="1" x14ac:dyDescent="0.3">
      <c r="A11" s="66" t="s">
        <v>65</v>
      </c>
      <c r="B11" s="59"/>
      <c r="C11" s="59"/>
      <c r="D11" s="59"/>
      <c r="E11" s="59"/>
      <c r="F11" s="59">
        <v>150</v>
      </c>
      <c r="G11" s="59">
        <v>150</v>
      </c>
      <c r="H11" s="59"/>
      <c r="I11" s="163"/>
      <c r="J11" s="59">
        <v>150</v>
      </c>
      <c r="K11" s="59">
        <v>150</v>
      </c>
      <c r="L11" s="59">
        <v>150</v>
      </c>
      <c r="M11" s="59">
        <v>150</v>
      </c>
      <c r="N11" s="59">
        <v>150</v>
      </c>
      <c r="O11" s="59">
        <v>150</v>
      </c>
      <c r="Q11" s="59">
        <v>150</v>
      </c>
      <c r="R11" s="59">
        <v>150</v>
      </c>
      <c r="S11" s="59"/>
      <c r="T11" s="59"/>
      <c r="U11" s="59"/>
      <c r="V11" s="59"/>
    </row>
  </sheetData>
  <mergeCells count="1"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34"/>
  <sheetViews>
    <sheetView zoomScale="70" zoomScaleNormal="7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R17" sqref="R17"/>
    </sheetView>
  </sheetViews>
  <sheetFormatPr baseColWidth="10" defaultRowHeight="13.2" x14ac:dyDescent="0.25"/>
  <cols>
    <col min="2" max="2" width="15.88671875" customWidth="1"/>
    <col min="3" max="3" width="45.5546875" customWidth="1"/>
    <col min="4" max="4" width="7.6640625" customWidth="1"/>
    <col min="5" max="12" width="7.88671875" customWidth="1"/>
    <col min="13" max="13" width="3.44140625" customWidth="1"/>
    <col min="14" max="14" width="5.21875" customWidth="1"/>
    <col min="15" max="17" width="7.77734375" customWidth="1"/>
    <col min="18" max="18" width="10.109375" customWidth="1"/>
    <col min="19" max="21" width="7.77734375" customWidth="1"/>
    <col min="22" max="22" width="9.6640625" customWidth="1"/>
    <col min="23" max="25" width="7.77734375" customWidth="1"/>
    <col min="26" max="26" width="9" customWidth="1"/>
    <col min="27" max="29" width="7.77734375" customWidth="1"/>
    <col min="30" max="30" width="9.33203125" customWidth="1"/>
    <col min="31" max="33" width="7.77734375" customWidth="1"/>
    <col min="34" max="34" width="9.33203125" customWidth="1"/>
    <col min="35" max="37" width="7.77734375" customWidth="1"/>
    <col min="38" max="38" width="8.88671875" customWidth="1"/>
  </cols>
  <sheetData>
    <row r="1" spans="1:38" ht="31.8" customHeight="1" thickBot="1" x14ac:dyDescent="0.3">
      <c r="A1" s="3"/>
      <c r="B1" s="10"/>
      <c r="C1" s="3"/>
      <c r="D1" s="3"/>
      <c r="K1" s="603"/>
      <c r="AK1" s="603"/>
    </row>
    <row r="2" spans="1:38" ht="18.75" customHeight="1" thickBot="1" x14ac:dyDescent="0.3">
      <c r="A2" s="345" t="s">
        <v>102</v>
      </c>
      <c r="B2" s="346"/>
      <c r="C2" s="1"/>
      <c r="D2" s="1"/>
      <c r="E2" s="887">
        <v>2023</v>
      </c>
      <c r="F2" s="887"/>
      <c r="G2" s="887"/>
      <c r="H2" s="887"/>
      <c r="I2" s="886">
        <v>2024</v>
      </c>
      <c r="J2" s="887"/>
      <c r="K2" s="887"/>
      <c r="L2" s="888"/>
      <c r="M2" s="2"/>
      <c r="O2" s="886">
        <v>2025</v>
      </c>
      <c r="P2" s="887"/>
      <c r="Q2" s="887"/>
      <c r="R2" s="888"/>
      <c r="S2" s="886">
        <v>2026</v>
      </c>
      <c r="T2" s="887"/>
      <c r="U2" s="887"/>
      <c r="V2" s="888"/>
      <c r="W2" s="887">
        <v>2027</v>
      </c>
      <c r="X2" s="887"/>
      <c r="Y2" s="887"/>
      <c r="Z2" s="887"/>
      <c r="AA2" s="886">
        <v>2028</v>
      </c>
      <c r="AB2" s="887"/>
      <c r="AC2" s="887"/>
      <c r="AD2" s="888"/>
      <c r="AE2" s="887">
        <v>2029</v>
      </c>
      <c r="AF2" s="887"/>
      <c r="AG2" s="887"/>
      <c r="AH2" s="887"/>
      <c r="AI2" s="886">
        <v>2030</v>
      </c>
      <c r="AJ2" s="887"/>
      <c r="AK2" s="887"/>
      <c r="AL2" s="888"/>
    </row>
    <row r="3" spans="1:38" ht="55.2" customHeight="1" thickBot="1" x14ac:dyDescent="0.3">
      <c r="A3" s="119"/>
      <c r="B3" s="50"/>
      <c r="C3" s="177"/>
      <c r="D3" s="177"/>
      <c r="E3" s="638" t="s">
        <v>31</v>
      </c>
      <c r="F3" s="639" t="s">
        <v>33</v>
      </c>
      <c r="G3" s="639" t="s">
        <v>57</v>
      </c>
      <c r="H3" s="640" t="s">
        <v>15</v>
      </c>
      <c r="I3" s="638" t="s">
        <v>31</v>
      </c>
      <c r="J3" s="641" t="s">
        <v>33</v>
      </c>
      <c r="K3" s="639" t="s">
        <v>57</v>
      </c>
      <c r="L3" s="640" t="s">
        <v>15</v>
      </c>
      <c r="M3" s="47"/>
      <c r="O3" s="638" t="s">
        <v>31</v>
      </c>
      <c r="P3" s="639" t="s">
        <v>33</v>
      </c>
      <c r="Q3" s="639" t="s">
        <v>57</v>
      </c>
      <c r="R3" s="640" t="s">
        <v>15</v>
      </c>
      <c r="S3" s="638" t="s">
        <v>31</v>
      </c>
      <c r="T3" s="639" t="s">
        <v>33</v>
      </c>
      <c r="U3" s="639" t="s">
        <v>57</v>
      </c>
      <c r="V3" s="640" t="s">
        <v>15</v>
      </c>
      <c r="W3" s="638" t="s">
        <v>31</v>
      </c>
      <c r="X3" s="639" t="s">
        <v>33</v>
      </c>
      <c r="Y3" s="639" t="s">
        <v>57</v>
      </c>
      <c r="Z3" s="640" t="s">
        <v>15</v>
      </c>
      <c r="AA3" s="638" t="s">
        <v>31</v>
      </c>
      <c r="AB3" s="639" t="s">
        <v>33</v>
      </c>
      <c r="AC3" s="639" t="s">
        <v>57</v>
      </c>
      <c r="AD3" s="640" t="s">
        <v>15</v>
      </c>
      <c r="AE3" s="638" t="s">
        <v>31</v>
      </c>
      <c r="AF3" s="639" t="s">
        <v>33</v>
      </c>
      <c r="AG3" s="639" t="s">
        <v>57</v>
      </c>
      <c r="AH3" s="640" t="s">
        <v>15</v>
      </c>
      <c r="AI3" s="638" t="s">
        <v>31</v>
      </c>
      <c r="AJ3" s="641" t="s">
        <v>33</v>
      </c>
      <c r="AK3" s="639" t="s">
        <v>57</v>
      </c>
      <c r="AL3" s="640" t="s">
        <v>15</v>
      </c>
    </row>
    <row r="4" spans="1:38" s="3" customFormat="1" ht="14.25" customHeight="1" x14ac:dyDescent="0.25">
      <c r="A4" s="938" t="s">
        <v>60</v>
      </c>
      <c r="B4" s="68" t="s">
        <v>34</v>
      </c>
      <c r="C4" s="815" t="s">
        <v>67</v>
      </c>
      <c r="D4" s="69"/>
      <c r="E4" s="642">
        <v>0.28000000000000003</v>
      </c>
      <c r="F4" s="643"/>
      <c r="G4" s="643"/>
      <c r="H4" s="644">
        <v>0.52</v>
      </c>
      <c r="I4" s="645">
        <v>0.28000000000000003</v>
      </c>
      <c r="J4" s="646"/>
      <c r="K4" s="646"/>
      <c r="L4" s="647">
        <v>0.52</v>
      </c>
      <c r="M4" s="674"/>
      <c r="O4" s="139">
        <v>0.53</v>
      </c>
      <c r="P4" s="643"/>
      <c r="Q4" s="643"/>
      <c r="R4" s="140">
        <v>1.06</v>
      </c>
      <c r="S4" s="139">
        <v>0.53</v>
      </c>
      <c r="T4" s="643"/>
      <c r="U4" s="643"/>
      <c r="V4" s="140">
        <v>1.06</v>
      </c>
      <c r="W4" s="139">
        <v>0.53</v>
      </c>
      <c r="X4" s="643"/>
      <c r="Y4" s="643"/>
      <c r="Z4" s="140">
        <v>1.06</v>
      </c>
      <c r="AA4" s="139">
        <v>0.53</v>
      </c>
      <c r="AB4" s="643"/>
      <c r="AC4" s="643"/>
      <c r="AD4" s="140">
        <v>1.06</v>
      </c>
      <c r="AE4" s="139">
        <v>0.53</v>
      </c>
      <c r="AF4" s="643"/>
      <c r="AG4" s="643"/>
      <c r="AH4" s="140">
        <v>1.06</v>
      </c>
      <c r="AI4" s="139">
        <v>0.53</v>
      </c>
      <c r="AJ4" s="643"/>
      <c r="AK4" s="643"/>
      <c r="AL4" s="140">
        <v>1.06</v>
      </c>
    </row>
    <row r="5" spans="1:38" s="3" customFormat="1" ht="15" customHeight="1" x14ac:dyDescent="0.25">
      <c r="A5" s="939"/>
      <c r="B5" s="70" t="s">
        <v>36</v>
      </c>
      <c r="C5" s="69"/>
      <c r="D5" s="69"/>
      <c r="E5" s="103"/>
      <c r="F5" s="71">
        <v>0.39</v>
      </c>
      <c r="G5" s="71"/>
      <c r="H5" s="138">
        <v>0.52</v>
      </c>
      <c r="I5" s="555"/>
      <c r="J5" s="556">
        <v>0.39</v>
      </c>
      <c r="K5" s="556"/>
      <c r="L5" s="554">
        <v>0.52</v>
      </c>
      <c r="M5" s="674"/>
      <c r="O5" s="103"/>
      <c r="P5" s="120">
        <v>0.53</v>
      </c>
      <c r="Q5" s="120"/>
      <c r="R5" s="637">
        <v>1.06</v>
      </c>
      <c r="S5" s="103"/>
      <c r="T5" s="120">
        <v>0.53</v>
      </c>
      <c r="U5" s="120"/>
      <c r="V5" s="637">
        <v>1.06</v>
      </c>
      <c r="W5" s="103"/>
      <c r="X5" s="120">
        <v>0.53</v>
      </c>
      <c r="Y5" s="120"/>
      <c r="Z5" s="637">
        <v>1.06</v>
      </c>
      <c r="AA5" s="103"/>
      <c r="AB5" s="120">
        <v>0.53</v>
      </c>
      <c r="AC5" s="120"/>
      <c r="AD5" s="637">
        <v>1.06</v>
      </c>
      <c r="AE5" s="103"/>
      <c r="AF5" s="120">
        <v>0.53</v>
      </c>
      <c r="AG5" s="120"/>
      <c r="AH5" s="637">
        <v>1.06</v>
      </c>
      <c r="AI5" s="103"/>
      <c r="AJ5" s="120">
        <v>0.53</v>
      </c>
      <c r="AK5" s="120"/>
      <c r="AL5" s="637">
        <v>1.06</v>
      </c>
    </row>
    <row r="6" spans="1:38" s="3" customFormat="1" ht="15" customHeight="1" x14ac:dyDescent="0.25">
      <c r="A6" s="939"/>
      <c r="B6" s="73" t="s">
        <v>37</v>
      </c>
      <c r="C6" s="74"/>
      <c r="D6" s="74"/>
      <c r="E6" s="103"/>
      <c r="F6" s="71"/>
      <c r="G6" s="71"/>
      <c r="H6" s="72"/>
      <c r="I6" s="103"/>
      <c r="J6" s="71"/>
      <c r="K6" s="71"/>
      <c r="L6" s="72"/>
      <c r="M6" s="365"/>
      <c r="N6" s="629"/>
      <c r="O6" s="650">
        <f>+(O4-$I$4)/$I$4</f>
        <v>0.89285714285714279</v>
      </c>
      <c r="P6" s="651"/>
      <c r="Q6" s="651"/>
      <c r="R6" s="652">
        <f>+(R4-$L$4)/$L$4</f>
        <v>1.0384615384615385</v>
      </c>
      <c r="S6" s="650">
        <f>+(S4-$I$4)/$I$4</f>
        <v>0.89285714285714279</v>
      </c>
      <c r="T6" s="651"/>
      <c r="U6" s="651"/>
      <c r="V6" s="652">
        <f>+(V4-$L$4)/$L$4</f>
        <v>1.0384615384615385</v>
      </c>
      <c r="W6" s="650">
        <f>+(W4-$I$4)/$I$4</f>
        <v>0.89285714285714279</v>
      </c>
      <c r="X6" s="651"/>
      <c r="Y6" s="651"/>
      <c r="Z6" s="652">
        <f>+(Z4-$L$4)/$L$4</f>
        <v>1.0384615384615385</v>
      </c>
      <c r="AA6" s="650">
        <f>+(AA4-$I$4)/$I$4</f>
        <v>0.89285714285714279</v>
      </c>
      <c r="AB6" s="651"/>
      <c r="AC6" s="651"/>
      <c r="AD6" s="652">
        <f>+(AD4-$L$4)/$L$4</f>
        <v>1.0384615384615385</v>
      </c>
      <c r="AE6" s="650">
        <f>+(AE4-$I$4)/$I$4</f>
        <v>0.89285714285714279</v>
      </c>
      <c r="AF6" s="651"/>
      <c r="AG6" s="651"/>
      <c r="AH6" s="652">
        <f>+(AH4-$L$4)/$L$4</f>
        <v>1.0384615384615385</v>
      </c>
      <c r="AI6" s="650">
        <f>+(AI4-$I$4)/$I$4</f>
        <v>0.89285714285714279</v>
      </c>
      <c r="AJ6" s="651"/>
      <c r="AK6" s="651"/>
      <c r="AL6" s="652">
        <f>+(AL4-$L$4)/$L$4</f>
        <v>1.0384615384615385</v>
      </c>
    </row>
    <row r="7" spans="1:38" s="3" customFormat="1" ht="15" customHeight="1" thickBot="1" x14ac:dyDescent="0.3">
      <c r="A7" s="940"/>
      <c r="B7" s="75" t="s">
        <v>96</v>
      </c>
      <c r="C7" s="74"/>
      <c r="D7" s="74"/>
      <c r="E7" s="103"/>
      <c r="F7" s="71"/>
      <c r="G7" s="71"/>
      <c r="H7" s="72"/>
      <c r="I7" s="103"/>
      <c r="J7" s="71"/>
      <c r="K7" s="71"/>
      <c r="L7" s="72"/>
      <c r="M7" s="365"/>
      <c r="N7" s="629"/>
      <c r="O7" s="648"/>
      <c r="P7" s="649">
        <f>+(P5-$J$5)/$J$5</f>
        <v>0.35897435897435898</v>
      </c>
      <c r="Q7" s="651"/>
      <c r="R7" s="652">
        <f>+(R6-$L$5)/$L$5</f>
        <v>0.99704142011834329</v>
      </c>
      <c r="S7" s="648"/>
      <c r="T7" s="649">
        <f>+(T5-$J$5)/$J$5</f>
        <v>0.35897435897435898</v>
      </c>
      <c r="U7" s="651"/>
      <c r="V7" s="652">
        <f>+(V6-$L$5)/$L$5</f>
        <v>0.99704142011834329</v>
      </c>
      <c r="W7" s="648"/>
      <c r="X7" s="649">
        <f>+(X5-$J$5)/$J$5</f>
        <v>0.35897435897435898</v>
      </c>
      <c r="Y7" s="651"/>
      <c r="Z7" s="652">
        <f>+(Z6-$L$5)/$L$5</f>
        <v>0.99704142011834329</v>
      </c>
      <c r="AA7" s="648"/>
      <c r="AB7" s="649">
        <f>+(AB5-$J$5)/$J$5</f>
        <v>0.35897435897435898</v>
      </c>
      <c r="AC7" s="651"/>
      <c r="AD7" s="652">
        <f>+(AD6-$L$5)/$L$5</f>
        <v>0.99704142011834329</v>
      </c>
      <c r="AE7" s="648"/>
      <c r="AF7" s="649">
        <f>+(AF5-$J$5)/$J$5</f>
        <v>0.35897435897435898</v>
      </c>
      <c r="AG7" s="651"/>
      <c r="AH7" s="652">
        <f>+(AH6-$L$5)/$L$5</f>
        <v>0.99704142011834329</v>
      </c>
      <c r="AI7" s="648"/>
      <c r="AJ7" s="649">
        <f>+(AJ5-$J$5)/$J$5</f>
        <v>0.35897435897435898</v>
      </c>
      <c r="AK7" s="651"/>
      <c r="AL7" s="652">
        <f>+(AL6-$L$5)/$L$5</f>
        <v>0.99704142011834329</v>
      </c>
    </row>
    <row r="8" spans="1:38" s="3" customFormat="1" ht="15" customHeight="1" thickBot="1" x14ac:dyDescent="0.3">
      <c r="A8" s="941"/>
      <c r="B8" s="75" t="s">
        <v>97</v>
      </c>
      <c r="C8" s="74"/>
      <c r="D8" s="74"/>
      <c r="E8" s="104"/>
      <c r="F8" s="76"/>
      <c r="G8" s="76"/>
      <c r="H8" s="77"/>
      <c r="I8" s="104"/>
      <c r="J8" s="76"/>
      <c r="K8" s="76"/>
      <c r="L8" s="77"/>
      <c r="M8" s="365"/>
      <c r="N8" s="629"/>
      <c r="O8" s="104"/>
      <c r="P8" s="76"/>
      <c r="Q8" s="76"/>
      <c r="R8" s="77"/>
      <c r="S8" s="104"/>
      <c r="T8" s="76"/>
      <c r="U8" s="76"/>
      <c r="V8" s="77"/>
      <c r="W8" s="104"/>
      <c r="X8" s="76"/>
      <c r="Y8" s="76"/>
      <c r="Z8" s="77"/>
      <c r="AA8" s="104"/>
      <c r="AB8" s="76"/>
      <c r="AC8" s="76"/>
      <c r="AD8" s="77"/>
      <c r="AE8" s="104"/>
      <c r="AF8" s="76"/>
      <c r="AG8" s="76"/>
      <c r="AH8" s="77"/>
      <c r="AI8" s="104"/>
      <c r="AJ8" s="76"/>
      <c r="AK8" s="76"/>
      <c r="AL8" s="77"/>
    </row>
    <row r="9" spans="1:38" s="3" customFormat="1" ht="26.4" x14ac:dyDescent="0.25">
      <c r="A9" s="932" t="s">
        <v>24</v>
      </c>
      <c r="B9" s="68" t="s">
        <v>50</v>
      </c>
      <c r="C9" s="367" t="s">
        <v>68</v>
      </c>
      <c r="D9" s="372"/>
      <c r="E9" s="353">
        <v>0.13700000000000001</v>
      </c>
      <c r="F9" s="78"/>
      <c r="G9" s="78"/>
      <c r="H9" s="105"/>
      <c r="I9" s="557">
        <v>0.26</v>
      </c>
      <c r="J9" s="558"/>
      <c r="K9" s="558"/>
      <c r="L9" s="559"/>
      <c r="M9" s="675"/>
      <c r="O9" s="353">
        <v>0.53</v>
      </c>
      <c r="P9" s="665"/>
      <c r="Q9" s="665"/>
      <c r="R9" s="666"/>
      <c r="S9" s="353">
        <v>0.53</v>
      </c>
      <c r="T9" s="665"/>
      <c r="U9" s="665"/>
      <c r="V9" s="666"/>
      <c r="W9" s="353">
        <v>0.53</v>
      </c>
      <c r="X9" s="665"/>
      <c r="Y9" s="665"/>
      <c r="Z9" s="666"/>
      <c r="AA9" s="353">
        <v>0.53</v>
      </c>
      <c r="AB9" s="665"/>
      <c r="AC9" s="665"/>
      <c r="AD9" s="666"/>
      <c r="AE9" s="353">
        <v>0.53</v>
      </c>
      <c r="AF9" s="665"/>
      <c r="AG9" s="665"/>
      <c r="AH9" s="666"/>
      <c r="AI9" s="353">
        <v>0.53</v>
      </c>
      <c r="AJ9" s="665"/>
      <c r="AK9" s="665"/>
      <c r="AL9" s="666"/>
    </row>
    <row r="10" spans="1:38" s="3" customFormat="1" x14ac:dyDescent="0.25">
      <c r="A10" s="934"/>
      <c r="B10" s="70" t="s">
        <v>51</v>
      </c>
      <c r="C10" s="368" t="s">
        <v>69</v>
      </c>
      <c r="D10" s="371"/>
      <c r="E10" s="106"/>
      <c r="F10" s="355">
        <v>8.2000000000000003E-2</v>
      </c>
      <c r="G10" s="80"/>
      <c r="H10" s="107"/>
      <c r="I10" s="560"/>
      <c r="J10" s="561">
        <v>0.26</v>
      </c>
      <c r="K10" s="562"/>
      <c r="L10" s="563"/>
      <c r="M10" s="675"/>
      <c r="O10" s="667"/>
      <c r="P10" s="355">
        <v>0.53</v>
      </c>
      <c r="Q10" s="668"/>
      <c r="R10" s="669"/>
      <c r="S10" s="667"/>
      <c r="T10" s="355">
        <v>0.53</v>
      </c>
      <c r="U10" s="668"/>
      <c r="V10" s="669"/>
      <c r="W10" s="667"/>
      <c r="X10" s="355">
        <v>0.53</v>
      </c>
      <c r="Y10" s="668"/>
      <c r="Z10" s="669"/>
      <c r="AA10" s="667"/>
      <c r="AB10" s="355">
        <v>0.53</v>
      </c>
      <c r="AC10" s="668"/>
      <c r="AD10" s="669"/>
      <c r="AE10" s="667"/>
      <c r="AF10" s="355">
        <v>0.53</v>
      </c>
      <c r="AG10" s="668"/>
      <c r="AH10" s="669"/>
      <c r="AI10" s="667"/>
      <c r="AJ10" s="355">
        <v>0.53</v>
      </c>
      <c r="AK10" s="668"/>
      <c r="AL10" s="669"/>
    </row>
    <row r="11" spans="1:38" s="3" customFormat="1" ht="26.4" x14ac:dyDescent="0.25">
      <c r="A11" s="934"/>
      <c r="B11" s="70" t="s">
        <v>53</v>
      </c>
      <c r="C11" s="369" t="s">
        <v>70</v>
      </c>
      <c r="D11" s="369"/>
      <c r="E11" s="354">
        <v>2.4E-2</v>
      </c>
      <c r="F11" s="80"/>
      <c r="G11" s="80"/>
      <c r="H11" s="107"/>
      <c r="I11" s="564">
        <v>0.26</v>
      </c>
      <c r="J11" s="562"/>
      <c r="K11" s="562"/>
      <c r="L11" s="563"/>
      <c r="M11" s="675"/>
      <c r="O11" s="354"/>
      <c r="P11" s="668"/>
      <c r="Q11" s="668"/>
      <c r="R11" s="669"/>
      <c r="S11" s="354"/>
      <c r="T11" s="668"/>
      <c r="U11" s="668"/>
      <c r="V11" s="669"/>
      <c r="W11" s="354"/>
      <c r="X11" s="668"/>
      <c r="Y11" s="668"/>
      <c r="Z11" s="669"/>
      <c r="AA11" s="354"/>
      <c r="AB11" s="668"/>
      <c r="AC11" s="668"/>
      <c r="AD11" s="669"/>
      <c r="AE11" s="354"/>
      <c r="AF11" s="668"/>
      <c r="AG11" s="668"/>
      <c r="AH11" s="669"/>
      <c r="AI11" s="354"/>
      <c r="AJ11" s="668"/>
      <c r="AK11" s="668"/>
      <c r="AL11" s="669"/>
    </row>
    <row r="12" spans="1:38" s="3" customFormat="1" x14ac:dyDescent="0.25">
      <c r="A12" s="934"/>
      <c r="B12" s="70" t="s">
        <v>52</v>
      </c>
      <c r="C12" s="370" t="s">
        <v>71</v>
      </c>
      <c r="D12" s="523"/>
      <c r="E12" s="491"/>
      <c r="F12" s="35">
        <v>0.39</v>
      </c>
      <c r="G12" s="35"/>
      <c r="H12" s="462"/>
      <c r="I12" s="567"/>
      <c r="J12" s="568">
        <v>0.39</v>
      </c>
      <c r="K12" s="565"/>
      <c r="L12" s="566"/>
      <c r="M12" s="675"/>
      <c r="O12" s="504"/>
      <c r="P12" s="355">
        <v>0.53</v>
      </c>
      <c r="Q12" s="671"/>
      <c r="R12" s="672"/>
      <c r="S12" s="670"/>
      <c r="T12" s="355">
        <v>0.53</v>
      </c>
      <c r="U12" s="671"/>
      <c r="V12" s="672"/>
      <c r="W12" s="670"/>
      <c r="X12" s="355">
        <v>0.53</v>
      </c>
      <c r="Y12" s="671"/>
      <c r="Z12" s="672"/>
      <c r="AA12" s="670"/>
      <c r="AB12" s="355">
        <v>0.53</v>
      </c>
      <c r="AC12" s="671"/>
      <c r="AD12" s="672"/>
      <c r="AE12" s="670"/>
      <c r="AF12" s="355">
        <v>0.53</v>
      </c>
      <c r="AG12" s="671"/>
      <c r="AH12" s="672"/>
      <c r="AI12" s="670"/>
      <c r="AJ12" s="671">
        <v>0.53</v>
      </c>
      <c r="AK12" s="505"/>
      <c r="AL12" s="506"/>
    </row>
    <row r="13" spans="1:38" s="3" customFormat="1" ht="26.4" x14ac:dyDescent="0.25">
      <c r="A13" s="934"/>
      <c r="B13" s="70" t="s">
        <v>54</v>
      </c>
      <c r="C13" s="370" t="s">
        <v>72</v>
      </c>
      <c r="D13" s="523"/>
      <c r="E13" s="106"/>
      <c r="F13" s="80"/>
      <c r="G13" s="80"/>
      <c r="H13" s="357">
        <v>0.182</v>
      </c>
      <c r="I13" s="560"/>
      <c r="J13" s="562"/>
      <c r="K13" s="562"/>
      <c r="L13" s="569">
        <v>0.52</v>
      </c>
      <c r="M13" s="676"/>
      <c r="O13" s="667"/>
      <c r="P13" s="668"/>
      <c r="Q13" s="668"/>
      <c r="R13" s="357">
        <v>1.06</v>
      </c>
      <c r="S13" s="667"/>
      <c r="T13" s="668"/>
      <c r="U13" s="668"/>
      <c r="V13" s="357">
        <v>1.06</v>
      </c>
      <c r="W13" s="667"/>
      <c r="X13" s="668"/>
      <c r="Y13" s="668"/>
      <c r="Z13" s="357">
        <v>1.06</v>
      </c>
      <c r="AA13" s="667"/>
      <c r="AB13" s="668"/>
      <c r="AC13" s="668"/>
      <c r="AD13" s="357">
        <v>1.06</v>
      </c>
      <c r="AE13" s="667"/>
      <c r="AF13" s="668"/>
      <c r="AG13" s="668"/>
      <c r="AH13" s="357">
        <v>1.06</v>
      </c>
      <c r="AI13" s="667"/>
      <c r="AJ13" s="668"/>
      <c r="AK13" s="668"/>
      <c r="AL13" s="357">
        <v>1.06</v>
      </c>
    </row>
    <row r="14" spans="1:38" s="3" customFormat="1" x14ac:dyDescent="0.25">
      <c r="A14" s="934"/>
      <c r="B14" s="70" t="s">
        <v>55</v>
      </c>
      <c r="C14" s="370" t="s">
        <v>69</v>
      </c>
      <c r="D14" s="523"/>
      <c r="E14" s="106"/>
      <c r="F14" s="80"/>
      <c r="G14" s="80"/>
      <c r="H14" s="357">
        <v>0.109</v>
      </c>
      <c r="I14" s="560"/>
      <c r="J14" s="562"/>
      <c r="K14" s="562"/>
      <c r="L14" s="569">
        <v>0.52</v>
      </c>
      <c r="M14" s="676"/>
      <c r="O14" s="667"/>
      <c r="P14" s="668"/>
      <c r="Q14" s="668"/>
      <c r="R14" s="357">
        <v>1.06</v>
      </c>
      <c r="S14" s="667"/>
      <c r="T14" s="668"/>
      <c r="U14" s="668"/>
      <c r="V14" s="357">
        <v>1.06</v>
      </c>
      <c r="W14" s="667"/>
      <c r="X14" s="668"/>
      <c r="Y14" s="668"/>
      <c r="Z14" s="357">
        <v>1.06</v>
      </c>
      <c r="AA14" s="667"/>
      <c r="AB14" s="668"/>
      <c r="AC14" s="668"/>
      <c r="AD14" s="357">
        <v>1.06</v>
      </c>
      <c r="AE14" s="667"/>
      <c r="AF14" s="668"/>
      <c r="AG14" s="668"/>
      <c r="AH14" s="357">
        <v>1.06</v>
      </c>
      <c r="AI14" s="667"/>
      <c r="AJ14" s="668"/>
      <c r="AK14" s="668"/>
      <c r="AL14" s="357">
        <v>1.06</v>
      </c>
    </row>
    <row r="15" spans="1:38" s="3" customFormat="1" ht="13.8" thickBot="1" x14ac:dyDescent="0.3">
      <c r="A15" s="934"/>
      <c r="B15" s="70" t="s">
        <v>56</v>
      </c>
      <c r="C15" s="370" t="s">
        <v>71</v>
      </c>
      <c r="D15" s="523"/>
      <c r="E15" s="106"/>
      <c r="F15" s="80"/>
      <c r="G15" s="80"/>
      <c r="H15" s="357">
        <v>0.48</v>
      </c>
      <c r="I15" s="560"/>
      <c r="J15" s="562"/>
      <c r="K15" s="562"/>
      <c r="L15" s="569">
        <v>0.52</v>
      </c>
      <c r="M15" s="676"/>
      <c r="O15" s="667"/>
      <c r="P15" s="668"/>
      <c r="Q15" s="668"/>
      <c r="R15" s="357">
        <v>1.06</v>
      </c>
      <c r="S15" s="667"/>
      <c r="T15" s="668"/>
      <c r="U15" s="668"/>
      <c r="V15" s="357">
        <v>1.06</v>
      </c>
      <c r="W15" s="667"/>
      <c r="X15" s="668"/>
      <c r="Y15" s="668"/>
      <c r="Z15" s="357">
        <v>1.06</v>
      </c>
      <c r="AA15" s="667"/>
      <c r="AB15" s="668"/>
      <c r="AC15" s="668"/>
      <c r="AD15" s="357">
        <v>1.06</v>
      </c>
      <c r="AE15" s="667"/>
      <c r="AF15" s="668"/>
      <c r="AG15" s="668"/>
      <c r="AH15" s="357">
        <v>1.06</v>
      </c>
      <c r="AI15" s="667"/>
      <c r="AJ15" s="668"/>
      <c r="AK15" s="668"/>
      <c r="AL15" s="357">
        <v>1.06</v>
      </c>
    </row>
    <row r="16" spans="1:38" ht="13.8" customHeight="1" x14ac:dyDescent="0.25">
      <c r="A16" s="932" t="s">
        <v>27</v>
      </c>
      <c r="B16" s="11" t="s">
        <v>184</v>
      </c>
      <c r="C16" s="930" t="s">
        <v>183</v>
      </c>
      <c r="D16" s="69"/>
      <c r="E16" s="388">
        <v>0.224</v>
      </c>
      <c r="F16" s="28"/>
      <c r="G16" s="28"/>
      <c r="H16" s="29"/>
      <c r="I16" s="570">
        <v>0.224</v>
      </c>
      <c r="J16" s="571"/>
      <c r="K16" s="571"/>
      <c r="L16" s="572"/>
      <c r="M16" s="677"/>
      <c r="N16" s="816"/>
      <c r="O16" s="750">
        <v>0.53</v>
      </c>
      <c r="P16" s="28"/>
      <c r="Q16" s="28"/>
      <c r="R16" s="29"/>
      <c r="S16" s="126">
        <v>0.54</v>
      </c>
      <c r="T16" s="41"/>
      <c r="U16" s="41"/>
      <c r="V16" s="42"/>
      <c r="W16" s="388">
        <v>0.55000000000000004</v>
      </c>
      <c r="X16" s="28"/>
      <c r="Y16" s="28"/>
      <c r="Z16" s="29"/>
      <c r="AA16" s="388">
        <v>0.56000000000000005</v>
      </c>
      <c r="AB16" s="28"/>
      <c r="AC16" s="28"/>
      <c r="AD16" s="29"/>
      <c r="AE16" s="388">
        <v>0.56999999999999995</v>
      </c>
      <c r="AF16" s="28"/>
      <c r="AG16" s="28"/>
      <c r="AH16" s="29"/>
      <c r="AI16" s="388">
        <v>0.57999999999999996</v>
      </c>
      <c r="AJ16" s="571"/>
      <c r="AK16" s="571"/>
      <c r="AL16" s="572"/>
    </row>
    <row r="17" spans="1:38" ht="40.200000000000003" thickBot="1" x14ac:dyDescent="0.3">
      <c r="A17" s="933"/>
      <c r="B17" s="749" t="s">
        <v>185</v>
      </c>
      <c r="C17" s="931"/>
      <c r="D17" s="83"/>
      <c r="E17" s="389"/>
      <c r="F17" s="390"/>
      <c r="G17" s="390" t="s">
        <v>165</v>
      </c>
      <c r="H17" s="391" t="s">
        <v>165</v>
      </c>
      <c r="I17" s="573"/>
      <c r="J17" s="574"/>
      <c r="K17" s="574" t="s">
        <v>166</v>
      </c>
      <c r="L17" s="575" t="s">
        <v>166</v>
      </c>
      <c r="M17" s="676"/>
      <c r="N17" s="817"/>
      <c r="O17" s="751"/>
      <c r="P17" s="390">
        <v>1.06</v>
      </c>
      <c r="Q17" s="751"/>
      <c r="R17" s="391">
        <v>1.06</v>
      </c>
      <c r="S17" s="127"/>
      <c r="T17" s="43">
        <v>1.08</v>
      </c>
      <c r="U17" s="752"/>
      <c r="V17" s="44">
        <v>1.08</v>
      </c>
      <c r="W17" s="389"/>
      <c r="X17" s="386">
        <v>1.1000000000000001</v>
      </c>
      <c r="Y17" s="751"/>
      <c r="Z17" s="387">
        <v>1.1000000000000001</v>
      </c>
      <c r="AA17" s="389"/>
      <c r="AB17" s="390">
        <v>1.1200000000000001</v>
      </c>
      <c r="AC17" s="751"/>
      <c r="AD17" s="391">
        <v>1.1200000000000001</v>
      </c>
      <c r="AE17" s="389"/>
      <c r="AF17" s="390">
        <v>1.1399999999999999</v>
      </c>
      <c r="AG17" s="751"/>
      <c r="AH17" s="391">
        <v>1.1399999999999999</v>
      </c>
      <c r="AI17" s="573"/>
      <c r="AJ17" s="390">
        <v>1.1599999999999999</v>
      </c>
      <c r="AK17" s="753"/>
      <c r="AL17" s="391">
        <v>1.1599999999999999</v>
      </c>
    </row>
    <row r="18" spans="1:38" ht="13.2" customHeight="1" x14ac:dyDescent="0.25">
      <c r="A18" s="932" t="s">
        <v>26</v>
      </c>
      <c r="B18" s="818" t="s">
        <v>31</v>
      </c>
      <c r="C18" s="921" t="s">
        <v>176</v>
      </c>
      <c r="D18" s="410" t="s">
        <v>31</v>
      </c>
      <c r="E18" s="401">
        <v>0.13700000000000001</v>
      </c>
      <c r="F18" s="45"/>
      <c r="G18" s="45"/>
      <c r="H18" s="46"/>
      <c r="I18" s="553">
        <v>0.25</v>
      </c>
      <c r="J18" s="576"/>
      <c r="K18" s="576"/>
      <c r="L18" s="577"/>
      <c r="M18" s="677"/>
      <c r="N18" s="799"/>
      <c r="O18" s="879">
        <v>0.44</v>
      </c>
      <c r="P18" s="866"/>
      <c r="Q18" s="45"/>
      <c r="R18" s="46"/>
      <c r="S18" s="879">
        <v>0.44</v>
      </c>
      <c r="T18" s="866"/>
      <c r="U18" s="45"/>
      <c r="V18" s="46"/>
      <c r="W18" s="879">
        <v>0.44</v>
      </c>
      <c r="X18" s="866"/>
      <c r="Y18" s="45"/>
      <c r="Z18" s="46"/>
      <c r="AA18" s="879">
        <v>0.44</v>
      </c>
      <c r="AB18" s="866"/>
      <c r="AC18" s="45"/>
      <c r="AD18" s="46"/>
      <c r="AE18" s="879">
        <v>0.44</v>
      </c>
      <c r="AF18" s="866"/>
      <c r="AG18" s="45"/>
      <c r="AH18" s="46"/>
      <c r="AI18" s="879">
        <v>0.44</v>
      </c>
      <c r="AJ18" s="866"/>
      <c r="AK18" s="45"/>
      <c r="AL18" s="46"/>
    </row>
    <row r="19" spans="1:38" x14ac:dyDescent="0.25">
      <c r="A19" s="934"/>
      <c r="B19" s="819" t="s">
        <v>38</v>
      </c>
      <c r="C19" s="922"/>
      <c r="D19" s="411" t="s">
        <v>38</v>
      </c>
      <c r="E19" s="407"/>
      <c r="F19" s="402">
        <v>0.27500000000000002</v>
      </c>
      <c r="G19" s="402"/>
      <c r="H19" s="409"/>
      <c r="I19" s="578"/>
      <c r="J19" s="579">
        <v>0.35799999999999998</v>
      </c>
      <c r="K19" s="579"/>
      <c r="L19" s="580"/>
      <c r="M19" s="677"/>
      <c r="N19" s="799"/>
      <c r="O19" s="880"/>
      <c r="P19" s="868"/>
      <c r="Q19" s="402"/>
      <c r="R19" s="409"/>
      <c r="S19" s="880"/>
      <c r="T19" s="868"/>
      <c r="U19" s="402"/>
      <c r="V19" s="409"/>
      <c r="W19" s="880"/>
      <c r="X19" s="868"/>
      <c r="Y19" s="402"/>
      <c r="Z19" s="409"/>
      <c r="AA19" s="880"/>
      <c r="AB19" s="868"/>
      <c r="AC19" s="402"/>
      <c r="AD19" s="409"/>
      <c r="AE19" s="880"/>
      <c r="AF19" s="868"/>
      <c r="AG19" s="402"/>
      <c r="AH19" s="409"/>
      <c r="AI19" s="880"/>
      <c r="AJ19" s="868"/>
      <c r="AK19" s="402"/>
      <c r="AL19" s="409"/>
    </row>
    <row r="20" spans="1:38" x14ac:dyDescent="0.25">
      <c r="A20" s="934"/>
      <c r="B20" s="819" t="s">
        <v>39</v>
      </c>
      <c r="C20" s="922"/>
      <c r="D20" s="411" t="s">
        <v>39</v>
      </c>
      <c r="E20" s="407"/>
      <c r="F20" s="402"/>
      <c r="G20" s="402">
        <v>0.44</v>
      </c>
      <c r="H20" s="409"/>
      <c r="I20" s="578"/>
      <c r="J20" s="579"/>
      <c r="K20" s="579">
        <v>0.44</v>
      </c>
      <c r="L20" s="580"/>
      <c r="M20" s="677"/>
      <c r="N20" s="799"/>
      <c r="O20" s="881"/>
      <c r="P20" s="870"/>
      <c r="Q20" s="402"/>
      <c r="R20" s="409"/>
      <c r="S20" s="881"/>
      <c r="T20" s="870"/>
      <c r="U20" s="402"/>
      <c r="V20" s="409"/>
      <c r="W20" s="881"/>
      <c r="X20" s="870"/>
      <c r="Y20" s="402"/>
      <c r="Z20" s="409"/>
      <c r="AA20" s="881"/>
      <c r="AB20" s="870"/>
      <c r="AC20" s="402"/>
      <c r="AD20" s="409"/>
      <c r="AE20" s="881"/>
      <c r="AF20" s="870"/>
      <c r="AG20" s="402"/>
      <c r="AH20" s="409"/>
      <c r="AI20" s="881"/>
      <c r="AJ20" s="870"/>
      <c r="AK20" s="402"/>
      <c r="AL20" s="409"/>
    </row>
    <row r="21" spans="1:38" ht="13.8" thickBot="1" x14ac:dyDescent="0.3">
      <c r="A21" s="933"/>
      <c r="B21" s="820" t="s">
        <v>40</v>
      </c>
      <c r="C21" s="923"/>
      <c r="D21" s="412" t="s">
        <v>40</v>
      </c>
      <c r="E21" s="408"/>
      <c r="F21" s="403"/>
      <c r="G21" s="403"/>
      <c r="H21" s="404">
        <v>0.875</v>
      </c>
      <c r="I21" s="581"/>
      <c r="J21" s="582"/>
      <c r="K21" s="582"/>
      <c r="L21" s="583">
        <v>0.875</v>
      </c>
      <c r="M21" s="677"/>
      <c r="N21" s="800"/>
      <c r="O21" s="702"/>
      <c r="P21" s="403"/>
      <c r="Q21" s="403"/>
      <c r="R21" s="404">
        <v>0.875</v>
      </c>
      <c r="S21" s="702"/>
      <c r="T21" s="403"/>
      <c r="U21" s="403"/>
      <c r="V21" s="404">
        <v>0.875</v>
      </c>
      <c r="W21" s="702"/>
      <c r="X21" s="403"/>
      <c r="Y21" s="403"/>
      <c r="Z21" s="404">
        <v>0.875</v>
      </c>
      <c r="AA21" s="702"/>
      <c r="AB21" s="403"/>
      <c r="AC21" s="403"/>
      <c r="AD21" s="404">
        <v>0.875</v>
      </c>
      <c r="AE21" s="702"/>
      <c r="AF21" s="403"/>
      <c r="AG21" s="403"/>
      <c r="AH21" s="404">
        <v>0.875</v>
      </c>
      <c r="AI21" s="702"/>
      <c r="AJ21" s="403"/>
      <c r="AK21" s="403"/>
      <c r="AL21" s="404">
        <v>0.875</v>
      </c>
    </row>
    <row r="22" spans="1:38" ht="39.6" x14ac:dyDescent="0.25">
      <c r="A22" s="932" t="s">
        <v>28</v>
      </c>
      <c r="B22" s="82" t="s">
        <v>31</v>
      </c>
      <c r="C22" s="478" t="s">
        <v>150</v>
      </c>
      <c r="D22" s="511"/>
      <c r="E22" s="467">
        <v>0.182</v>
      </c>
      <c r="F22" s="89"/>
      <c r="G22" s="89"/>
      <c r="H22" s="90"/>
      <c r="I22" s="544">
        <v>0.182</v>
      </c>
      <c r="J22" s="89"/>
      <c r="K22" s="89"/>
      <c r="L22" s="90"/>
      <c r="M22" s="366"/>
      <c r="O22" s="777">
        <v>0.53</v>
      </c>
      <c r="P22" s="89"/>
      <c r="Q22" s="89"/>
      <c r="R22" s="90"/>
      <c r="S22" s="777">
        <v>0.53</v>
      </c>
      <c r="T22" s="89"/>
      <c r="U22" s="89"/>
      <c r="V22" s="90"/>
      <c r="W22" s="777">
        <v>0.53</v>
      </c>
      <c r="X22" s="89"/>
      <c r="Y22" s="89"/>
      <c r="Z22" s="90"/>
      <c r="AA22" s="777">
        <v>0.53</v>
      </c>
      <c r="AB22" s="89"/>
      <c r="AC22" s="89"/>
      <c r="AD22" s="90"/>
      <c r="AE22" s="777">
        <v>0.53</v>
      </c>
      <c r="AF22" s="89"/>
      <c r="AG22" s="89"/>
      <c r="AH22" s="90"/>
      <c r="AI22" s="777">
        <v>0.53</v>
      </c>
      <c r="AJ22" s="89"/>
      <c r="AK22" s="89"/>
      <c r="AL22" s="90"/>
    </row>
    <row r="23" spans="1:38" x14ac:dyDescent="0.25">
      <c r="A23" s="934"/>
      <c r="B23" s="73" t="s">
        <v>32</v>
      </c>
      <c r="C23" s="479" t="s">
        <v>152</v>
      </c>
      <c r="D23" s="512"/>
      <c r="E23" s="483">
        <v>9.9599999999999994E-2</v>
      </c>
      <c r="F23" s="91"/>
      <c r="G23" s="91"/>
      <c r="H23" s="92"/>
      <c r="I23" s="584">
        <v>9.9599999999999994E-2</v>
      </c>
      <c r="J23" s="91"/>
      <c r="K23" s="91"/>
      <c r="L23" s="92"/>
      <c r="M23" s="74"/>
      <c r="O23" s="778">
        <v>0.53</v>
      </c>
      <c r="P23" s="91"/>
      <c r="Q23" s="91"/>
      <c r="R23" s="92"/>
      <c r="S23" s="778">
        <v>0.53</v>
      </c>
      <c r="T23" s="91"/>
      <c r="U23" s="91"/>
      <c r="V23" s="92"/>
      <c r="W23" s="778">
        <v>0.53</v>
      </c>
      <c r="X23" s="91"/>
      <c r="Y23" s="91"/>
      <c r="Z23" s="92"/>
      <c r="AA23" s="778">
        <v>0.53</v>
      </c>
      <c r="AB23" s="91"/>
      <c r="AC23" s="91"/>
      <c r="AD23" s="92"/>
      <c r="AE23" s="778">
        <v>0.53</v>
      </c>
      <c r="AF23" s="91"/>
      <c r="AG23" s="91"/>
      <c r="AH23" s="92"/>
      <c r="AI23" s="778">
        <v>0.53</v>
      </c>
      <c r="AJ23" s="91"/>
      <c r="AK23" s="91"/>
      <c r="AL23" s="92"/>
    </row>
    <row r="24" spans="1:38" ht="52.8" x14ac:dyDescent="0.25">
      <c r="A24" s="934"/>
      <c r="B24" s="73" t="s">
        <v>33</v>
      </c>
      <c r="C24" s="479" t="s">
        <v>151</v>
      </c>
      <c r="D24" s="512"/>
      <c r="E24" s="110"/>
      <c r="F24" s="466">
        <v>0.249</v>
      </c>
      <c r="G24" s="91"/>
      <c r="H24" s="92"/>
      <c r="I24" s="110"/>
      <c r="J24" s="546">
        <v>0.249</v>
      </c>
      <c r="K24" s="585"/>
      <c r="L24" s="586"/>
      <c r="M24" s="678"/>
      <c r="O24" s="110"/>
      <c r="P24" s="466">
        <v>0.53</v>
      </c>
      <c r="Q24" s="91"/>
      <c r="R24" s="92"/>
      <c r="S24" s="110"/>
      <c r="T24" s="466">
        <v>0.53</v>
      </c>
      <c r="U24" s="91"/>
      <c r="V24" s="92"/>
      <c r="W24" s="110"/>
      <c r="X24" s="466">
        <v>0.53</v>
      </c>
      <c r="Y24" s="91"/>
      <c r="Z24" s="92"/>
      <c r="AA24" s="110"/>
      <c r="AB24" s="466">
        <v>0.53</v>
      </c>
      <c r="AC24" s="91"/>
      <c r="AD24" s="92"/>
      <c r="AE24" s="110"/>
      <c r="AF24" s="466">
        <v>0.53</v>
      </c>
      <c r="AG24" s="91"/>
      <c r="AH24" s="92"/>
      <c r="AI24" s="110"/>
      <c r="AJ24" s="466">
        <v>0.53</v>
      </c>
      <c r="AK24" s="585"/>
      <c r="AL24" s="586"/>
    </row>
    <row r="25" spans="1:38" ht="13.8" thickBot="1" x14ac:dyDescent="0.3">
      <c r="A25" s="933"/>
      <c r="B25" s="75" t="s">
        <v>15</v>
      </c>
      <c r="E25" s="484"/>
      <c r="F25" s="93"/>
      <c r="G25" s="93"/>
      <c r="H25" s="485">
        <v>1</v>
      </c>
      <c r="I25" s="484"/>
      <c r="J25" s="587"/>
      <c r="K25" s="587"/>
      <c r="L25" s="588">
        <v>1</v>
      </c>
      <c r="M25" s="679"/>
      <c r="O25" s="484"/>
      <c r="P25" s="93"/>
      <c r="Q25" s="93"/>
      <c r="R25" s="485"/>
      <c r="S25" s="484"/>
      <c r="T25" s="93"/>
      <c r="U25" s="93"/>
      <c r="V25" s="485"/>
      <c r="W25" s="484"/>
      <c r="X25" s="93"/>
      <c r="Y25" s="93"/>
      <c r="Z25" s="485"/>
      <c r="AA25" s="484"/>
      <c r="AB25" s="93"/>
      <c r="AC25" s="93"/>
      <c r="AD25" s="485"/>
      <c r="AE25" s="484"/>
      <c r="AF25" s="93"/>
      <c r="AG25" s="93"/>
      <c r="AH25" s="485"/>
      <c r="AI25" s="484"/>
      <c r="AJ25" s="587"/>
      <c r="AK25" s="587"/>
      <c r="AL25" s="588"/>
    </row>
    <row r="26" spans="1:38" ht="22.5" customHeight="1" x14ac:dyDescent="0.25">
      <c r="A26" s="935" t="s">
        <v>29</v>
      </c>
      <c r="B26" s="70" t="s">
        <v>138</v>
      </c>
      <c r="C26" s="913" t="s">
        <v>167</v>
      </c>
      <c r="D26" s="508"/>
      <c r="E26" s="527">
        <v>6.3E-2</v>
      </c>
      <c r="F26" s="528"/>
      <c r="G26" s="528"/>
      <c r="H26" s="115"/>
      <c r="I26" s="589">
        <v>8.5000000000000006E-2</v>
      </c>
      <c r="J26" s="590"/>
      <c r="K26" s="590"/>
      <c r="L26" s="591"/>
      <c r="M26" s="674"/>
      <c r="N26" s="508"/>
      <c r="O26" s="943">
        <v>0.53</v>
      </c>
      <c r="P26" s="944"/>
      <c r="Q26" s="528"/>
      <c r="R26" s="115"/>
      <c r="S26" s="527">
        <v>0.53</v>
      </c>
      <c r="T26" s="528"/>
      <c r="U26" s="528"/>
      <c r="V26" s="115"/>
      <c r="W26" s="527">
        <v>0.53</v>
      </c>
      <c r="X26" s="528"/>
      <c r="Y26" s="528"/>
      <c r="Z26" s="115"/>
      <c r="AA26" s="943">
        <v>0.53</v>
      </c>
      <c r="AB26" s="944"/>
      <c r="AC26" s="528"/>
      <c r="AD26" s="115"/>
      <c r="AE26" s="943">
        <v>0.53</v>
      </c>
      <c r="AF26" s="944"/>
      <c r="AG26" s="528"/>
      <c r="AH26" s="115"/>
      <c r="AI26" s="943">
        <v>0.53</v>
      </c>
      <c r="AJ26" s="944"/>
      <c r="AK26" s="528"/>
      <c r="AL26" s="115"/>
    </row>
    <row r="27" spans="1:38" ht="22.5" customHeight="1" x14ac:dyDescent="0.25">
      <c r="A27" s="936"/>
      <c r="B27" s="70" t="s">
        <v>74</v>
      </c>
      <c r="C27" s="914"/>
      <c r="D27" s="509"/>
      <c r="E27" s="526"/>
      <c r="F27" s="529">
        <v>6.3E-2</v>
      </c>
      <c r="G27" s="530"/>
      <c r="H27" s="531"/>
      <c r="I27" s="592"/>
      <c r="J27" s="593">
        <v>8.5000000000000006E-2</v>
      </c>
      <c r="K27" s="594"/>
      <c r="L27" s="595"/>
      <c r="M27" s="680"/>
      <c r="N27" s="509"/>
      <c r="O27" s="945"/>
      <c r="P27" s="946"/>
      <c r="Q27" s="530"/>
      <c r="R27" s="531"/>
      <c r="S27" s="526"/>
      <c r="T27" s="529"/>
      <c r="U27" s="530"/>
      <c r="V27" s="531"/>
      <c r="W27" s="526"/>
      <c r="X27" s="529"/>
      <c r="Y27" s="530"/>
      <c r="Z27" s="531"/>
      <c r="AA27" s="945"/>
      <c r="AB27" s="946"/>
      <c r="AC27" s="530"/>
      <c r="AD27" s="531"/>
      <c r="AE27" s="945"/>
      <c r="AF27" s="946"/>
      <c r="AG27" s="530"/>
      <c r="AH27" s="531"/>
      <c r="AI27" s="945"/>
      <c r="AJ27" s="946"/>
      <c r="AK27" s="530"/>
      <c r="AL27" s="531"/>
    </row>
    <row r="28" spans="1:38" ht="22.5" customHeight="1" x14ac:dyDescent="0.25">
      <c r="A28" s="936"/>
      <c r="B28" s="70" t="s">
        <v>75</v>
      </c>
      <c r="C28" s="914" t="s">
        <v>168</v>
      </c>
      <c r="D28" s="522"/>
      <c r="E28" s="526">
        <v>6.3E-2</v>
      </c>
      <c r="F28" s="530"/>
      <c r="G28" s="530"/>
      <c r="H28" s="531"/>
      <c r="I28" s="592">
        <v>8.5000000000000006E-2</v>
      </c>
      <c r="J28" s="594"/>
      <c r="K28" s="594"/>
      <c r="L28" s="595"/>
      <c r="M28" s="680"/>
      <c r="N28" s="522"/>
      <c r="O28" s="945"/>
      <c r="P28" s="946"/>
      <c r="Q28" s="530"/>
      <c r="R28" s="531"/>
      <c r="S28" s="526"/>
      <c r="T28" s="530"/>
      <c r="U28" s="530"/>
      <c r="V28" s="531"/>
      <c r="W28" s="526"/>
      <c r="X28" s="530"/>
      <c r="Y28" s="530"/>
      <c r="Z28" s="531"/>
      <c r="AA28" s="945"/>
      <c r="AB28" s="946"/>
      <c r="AC28" s="530"/>
      <c r="AD28" s="531"/>
      <c r="AE28" s="945"/>
      <c r="AF28" s="946"/>
      <c r="AG28" s="530"/>
      <c r="AH28" s="531"/>
      <c r="AI28" s="945"/>
      <c r="AJ28" s="946"/>
      <c r="AK28" s="530"/>
      <c r="AL28" s="531"/>
    </row>
    <row r="29" spans="1:38" ht="22.5" customHeight="1" x14ac:dyDescent="0.25">
      <c r="A29" s="936"/>
      <c r="B29" s="70" t="s">
        <v>76</v>
      </c>
      <c r="C29" s="914"/>
      <c r="D29" s="509"/>
      <c r="E29" s="526"/>
      <c r="F29" s="529">
        <v>6.3E-2</v>
      </c>
      <c r="G29" s="530"/>
      <c r="H29" s="531"/>
      <c r="I29" s="592"/>
      <c r="J29" s="593">
        <v>8.5000000000000006E-2</v>
      </c>
      <c r="K29" s="594"/>
      <c r="L29" s="595"/>
      <c r="M29" s="680"/>
      <c r="N29" s="509"/>
      <c r="O29" s="947"/>
      <c r="P29" s="948"/>
      <c r="Q29" s="530"/>
      <c r="R29" s="531"/>
      <c r="S29" s="526"/>
      <c r="T29" s="529"/>
      <c r="U29" s="530"/>
      <c r="V29" s="531"/>
      <c r="W29" s="526"/>
      <c r="X29" s="529"/>
      <c r="Y29" s="530"/>
      <c r="Z29" s="531"/>
      <c r="AA29" s="947"/>
      <c r="AB29" s="948"/>
      <c r="AC29" s="530"/>
      <c r="AD29" s="531"/>
      <c r="AE29" s="947"/>
      <c r="AF29" s="948"/>
      <c r="AG29" s="530"/>
      <c r="AH29" s="531"/>
      <c r="AI29" s="947"/>
      <c r="AJ29" s="948"/>
      <c r="AK29" s="530"/>
      <c r="AL29" s="531"/>
    </row>
    <row r="30" spans="1:38" ht="22.5" customHeight="1" x14ac:dyDescent="0.25">
      <c r="A30" s="937"/>
      <c r="B30" s="70" t="s">
        <v>77</v>
      </c>
      <c r="C30" s="914" t="s">
        <v>169</v>
      </c>
      <c r="D30" s="509" t="s">
        <v>31</v>
      </c>
      <c r="E30" s="526"/>
      <c r="F30" s="530"/>
      <c r="G30" s="529">
        <v>0.126</v>
      </c>
      <c r="H30" s="531"/>
      <c r="I30" s="592"/>
      <c r="J30" s="594"/>
      <c r="K30" s="593">
        <v>0.17</v>
      </c>
      <c r="L30" s="595"/>
      <c r="M30" s="680"/>
      <c r="N30" s="509" t="s">
        <v>31</v>
      </c>
      <c r="O30" s="526"/>
      <c r="P30" s="530"/>
      <c r="Q30" s="529"/>
      <c r="R30" s="949">
        <v>1.06</v>
      </c>
      <c r="S30" s="526"/>
      <c r="T30" s="530"/>
      <c r="U30" s="529"/>
      <c r="V30" s="531">
        <v>1.06</v>
      </c>
      <c r="W30" s="526"/>
      <c r="X30" s="530"/>
      <c r="Y30" s="529"/>
      <c r="Z30" s="531">
        <v>1.06</v>
      </c>
      <c r="AA30" s="526"/>
      <c r="AB30" s="530"/>
      <c r="AC30" s="529"/>
      <c r="AD30" s="949">
        <v>1.06</v>
      </c>
      <c r="AE30" s="526"/>
      <c r="AF30" s="530"/>
      <c r="AG30" s="529"/>
      <c r="AH30" s="949">
        <v>1.06</v>
      </c>
      <c r="AI30" s="526"/>
      <c r="AJ30" s="530"/>
      <c r="AK30" s="529"/>
      <c r="AL30" s="949">
        <v>1.06</v>
      </c>
    </row>
    <row r="31" spans="1:38" x14ac:dyDescent="0.25">
      <c r="C31" s="914"/>
      <c r="D31" s="509" t="s">
        <v>33</v>
      </c>
      <c r="E31" s="532"/>
      <c r="F31" s="533"/>
      <c r="G31" s="529"/>
      <c r="H31" s="531">
        <v>0.126</v>
      </c>
      <c r="I31" s="596"/>
      <c r="J31" s="597"/>
      <c r="K31" s="593"/>
      <c r="L31" s="595">
        <v>0.17</v>
      </c>
      <c r="M31" s="680"/>
      <c r="N31" s="509" t="s">
        <v>33</v>
      </c>
      <c r="O31" s="532"/>
      <c r="P31" s="533"/>
      <c r="Q31" s="529"/>
      <c r="R31" s="950"/>
      <c r="S31" s="532"/>
      <c r="T31" s="533"/>
      <c r="U31" s="529"/>
      <c r="V31" s="531"/>
      <c r="W31" s="532"/>
      <c r="X31" s="533"/>
      <c r="Y31" s="529"/>
      <c r="Z31" s="531"/>
      <c r="AA31" s="532"/>
      <c r="AB31" s="533"/>
      <c r="AC31" s="529"/>
      <c r="AD31" s="950"/>
      <c r="AE31" s="532"/>
      <c r="AF31" s="533"/>
      <c r="AG31" s="529"/>
      <c r="AH31" s="950"/>
      <c r="AI31" s="532"/>
      <c r="AJ31" s="533"/>
      <c r="AK31" s="529"/>
      <c r="AL31" s="950"/>
    </row>
    <row r="32" spans="1:38" x14ac:dyDescent="0.25">
      <c r="C32" s="914" t="s">
        <v>170</v>
      </c>
      <c r="D32" s="509" t="s">
        <v>31</v>
      </c>
      <c r="E32" s="532"/>
      <c r="F32" s="533"/>
      <c r="G32" s="529">
        <v>0.126</v>
      </c>
      <c r="H32" s="531"/>
      <c r="I32" s="596"/>
      <c r="J32" s="597"/>
      <c r="K32" s="593">
        <v>0.17</v>
      </c>
      <c r="L32" s="595"/>
      <c r="M32" s="680"/>
      <c r="N32" s="509" t="s">
        <v>31</v>
      </c>
      <c r="O32" s="532"/>
      <c r="P32" s="533"/>
      <c r="Q32" s="529"/>
      <c r="R32" s="950"/>
      <c r="S32" s="532"/>
      <c r="T32" s="533"/>
      <c r="U32" s="529"/>
      <c r="V32" s="531"/>
      <c r="W32" s="532"/>
      <c r="X32" s="533"/>
      <c r="Y32" s="529"/>
      <c r="Z32" s="531"/>
      <c r="AA32" s="532"/>
      <c r="AB32" s="533"/>
      <c r="AC32" s="529"/>
      <c r="AD32" s="950"/>
      <c r="AE32" s="532"/>
      <c r="AF32" s="533"/>
      <c r="AG32" s="529"/>
      <c r="AH32" s="950"/>
      <c r="AI32" s="532"/>
      <c r="AJ32" s="533"/>
      <c r="AK32" s="529"/>
      <c r="AL32" s="950"/>
    </row>
    <row r="33" spans="3:38" ht="13.8" thickBot="1" x14ac:dyDescent="0.3">
      <c r="C33" s="942"/>
      <c r="D33" s="524" t="s">
        <v>33</v>
      </c>
      <c r="E33" s="534"/>
      <c r="F33" s="535"/>
      <c r="G33" s="536"/>
      <c r="H33" s="537">
        <v>0.126</v>
      </c>
      <c r="I33" s="598"/>
      <c r="J33" s="599"/>
      <c r="K33" s="600"/>
      <c r="L33" s="601">
        <v>0.17</v>
      </c>
      <c r="M33" s="680"/>
      <c r="N33" s="524" t="s">
        <v>33</v>
      </c>
      <c r="O33" s="534"/>
      <c r="P33" s="535"/>
      <c r="Q33" s="536"/>
      <c r="R33" s="951"/>
      <c r="S33" s="534"/>
      <c r="T33" s="535"/>
      <c r="U33" s="536"/>
      <c r="V33" s="537"/>
      <c r="W33" s="534"/>
      <c r="X33" s="535"/>
      <c r="Y33" s="536"/>
      <c r="Z33" s="537"/>
      <c r="AA33" s="534"/>
      <c r="AB33" s="535"/>
      <c r="AC33" s="536"/>
      <c r="AD33" s="951"/>
      <c r="AE33" s="534"/>
      <c r="AF33" s="535"/>
      <c r="AG33" s="536"/>
      <c r="AH33" s="951"/>
      <c r="AI33" s="534"/>
      <c r="AJ33" s="535"/>
      <c r="AK33" s="536"/>
      <c r="AL33" s="951"/>
    </row>
    <row r="34" spans="3:38" x14ac:dyDescent="0.25">
      <c r="C34" s="525"/>
      <c r="D34" s="525"/>
    </row>
  </sheetData>
  <mergeCells count="34">
    <mergeCell ref="AI26:AJ29"/>
    <mergeCell ref="AL30:AL33"/>
    <mergeCell ref="AH30:AH33"/>
    <mergeCell ref="O26:P29"/>
    <mergeCell ref="R30:R33"/>
    <mergeCell ref="AA26:AB29"/>
    <mergeCell ref="AD30:AD33"/>
    <mergeCell ref="AE26:AF29"/>
    <mergeCell ref="C32:C33"/>
    <mergeCell ref="I2:L2"/>
    <mergeCell ref="E2:H2"/>
    <mergeCell ref="O2:R2"/>
    <mergeCell ref="S2:V2"/>
    <mergeCell ref="O18:P20"/>
    <mergeCell ref="A22:A25"/>
    <mergeCell ref="A26:A30"/>
    <mergeCell ref="A4:A8"/>
    <mergeCell ref="A9:A15"/>
    <mergeCell ref="C26:C27"/>
    <mergeCell ref="C28:C29"/>
    <mergeCell ref="C30:C31"/>
    <mergeCell ref="AE18:AF20"/>
    <mergeCell ref="AI18:AJ20"/>
    <mergeCell ref="A16:A17"/>
    <mergeCell ref="A18:A21"/>
    <mergeCell ref="W2:Z2"/>
    <mergeCell ref="AA2:AD2"/>
    <mergeCell ref="AE2:AH2"/>
    <mergeCell ref="AI2:AL2"/>
    <mergeCell ref="C16:C17"/>
    <mergeCell ref="C18:C21"/>
    <mergeCell ref="S18:T20"/>
    <mergeCell ref="W18:X20"/>
    <mergeCell ref="AA18:AB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Redevance Pollution</vt:lpstr>
      <vt:lpstr>Redevance pollution DOM</vt:lpstr>
      <vt:lpstr>Modernisation réseaux collecte</vt:lpstr>
      <vt:lpstr>Modernisation réseaux colle dom</vt:lpstr>
      <vt:lpstr>Prélévement Usage eco</vt:lpstr>
      <vt:lpstr>Prélévement Eau potable</vt:lpstr>
      <vt:lpstr>Prélévement Hydro</vt:lpstr>
      <vt:lpstr>Obstacles</vt:lpstr>
      <vt:lpstr>Prélévement pour refroidissemen</vt:lpstr>
      <vt:lpstr>Alimentation d'un canal</vt:lpstr>
      <vt:lpstr>Stokage Etiage</vt:lpstr>
      <vt:lpstr>Consommation eau</vt:lpstr>
      <vt:lpstr>Performance AEP</vt:lpstr>
      <vt:lpstr>Performance assainissement</vt:lpstr>
      <vt:lpstr>Graphique pollution 1</vt:lpstr>
      <vt:lpstr>Graphique pollution 2</vt:lpstr>
      <vt:lpstr>ZONAGE</vt:lpstr>
      <vt:lpstr>'Modernisation réseaux colle dom'!Zone_d_impression</vt:lpstr>
      <vt:lpstr>'Modernisation réseaux collecte'!Zone_d_impression</vt:lpstr>
      <vt:lpstr>'Prélévement Usage eco'!Zone_d_impression</vt:lpstr>
      <vt:lpstr>'Redevance pollution DOM'!Zone_d_impression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molas</dc:creator>
  <cp:lastModifiedBy>Christian Lecussan</cp:lastModifiedBy>
  <cp:lastPrinted>2009-09-18T06:36:53Z</cp:lastPrinted>
  <dcterms:created xsi:type="dcterms:W3CDTF">2008-04-18T20:28:39Z</dcterms:created>
  <dcterms:modified xsi:type="dcterms:W3CDTF">2024-10-18T07:06:55Z</dcterms:modified>
</cp:coreProperties>
</file>